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holasice-my.sharepoint.com/personal/starosta_holasice_cz/Documents/Plocha/PREŠKA III/"/>
    </mc:Choice>
  </mc:AlternateContent>
  <xr:revisionPtr revIDLastSave="0" documentId="8_{DEB49DBE-64EA-4882-811C-F4B69584129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kapitulace stavby" sheetId="1" r:id="rId1"/>
    <sheet name="22-SO051-02.1 - D.2.1-D.2..." sheetId="2" r:id="rId2"/>
    <sheet name="22-SO051-02.2 - D.2.4.1. ..." sheetId="3" r:id="rId3"/>
    <sheet name="22-SO051-02.3 - D.2.4.1. ..." sheetId="4" r:id="rId4"/>
    <sheet name="22-SO051-02.4 - D.2.5 Zah..." sheetId="5" r:id="rId5"/>
    <sheet name="22-SO051-02.5 - Vedlejší ..." sheetId="6" r:id="rId6"/>
    <sheet name="Seznam figur" sheetId="7" r:id="rId7"/>
    <sheet name="Pokyny pro vyplnění" sheetId="8" r:id="rId8"/>
  </sheets>
  <definedNames>
    <definedName name="_xlnm._FilterDatabase" localSheetId="1" hidden="1">'22-SO051-02.1 - D.2.1-D.2...'!$C$92:$K$443</definedName>
    <definedName name="_xlnm._FilterDatabase" localSheetId="2" hidden="1">'22-SO051-02.2 - D.2.4.1. ...'!$C$91:$K$265</definedName>
    <definedName name="_xlnm._FilterDatabase" localSheetId="3" hidden="1">'22-SO051-02.3 - D.2.4.1. ...'!$C$90:$K$269</definedName>
    <definedName name="_xlnm._FilterDatabase" localSheetId="4" hidden="1">'22-SO051-02.4 - D.2.5 Zah...'!$C$104:$K$770</definedName>
    <definedName name="_xlnm._FilterDatabase" localSheetId="5" hidden="1">'22-SO051-02.5 - Vedlejší ...'!$C$88:$K$114</definedName>
    <definedName name="_xlnm.Print_Titles" localSheetId="1">'22-SO051-02.1 - D.2.1-D.2...'!$92:$92</definedName>
    <definedName name="_xlnm.Print_Titles" localSheetId="2">'22-SO051-02.2 - D.2.4.1. ...'!$91:$91</definedName>
    <definedName name="_xlnm.Print_Titles" localSheetId="3">'22-SO051-02.3 - D.2.4.1. ...'!$90:$90</definedName>
    <definedName name="_xlnm.Print_Titles" localSheetId="4">'22-SO051-02.4 - D.2.5 Zah...'!$104:$104</definedName>
    <definedName name="_xlnm.Print_Titles" localSheetId="5">'22-SO051-02.5 - Vedlejší ...'!$88:$88</definedName>
    <definedName name="_xlnm.Print_Titles" localSheetId="0">'Rekapitulace stavby'!$52:$52</definedName>
    <definedName name="_xlnm.Print_Titles" localSheetId="6">'Seznam figur'!$9:$9</definedName>
    <definedName name="_xlnm.Print_Area" localSheetId="1">'22-SO051-02.1 - D.2.1-D.2...'!$C$4:$J$41,'22-SO051-02.1 - D.2.1-D.2...'!$C$47:$J$72,'22-SO051-02.1 - D.2.1-D.2...'!$C$78:$K$443</definedName>
    <definedName name="_xlnm.Print_Area" localSheetId="2">'22-SO051-02.2 - D.2.4.1. ...'!$C$4:$J$41,'22-SO051-02.2 - D.2.4.1. ...'!$C$47:$J$71,'22-SO051-02.2 - D.2.4.1. ...'!$C$77:$K$265</definedName>
    <definedName name="_xlnm.Print_Area" localSheetId="3">'22-SO051-02.3 - D.2.4.1. ...'!$C$4:$J$41,'22-SO051-02.3 - D.2.4.1. ...'!$C$47:$J$70,'22-SO051-02.3 - D.2.4.1. ...'!$C$76:$K$269</definedName>
    <definedName name="_xlnm.Print_Area" localSheetId="4">'22-SO051-02.4 - D.2.5 Zah...'!$C$4:$J$41,'22-SO051-02.4 - D.2.5 Zah...'!$C$47:$J$84,'22-SO051-02.4 - D.2.5 Zah...'!$C$90:$K$770</definedName>
    <definedName name="_xlnm.Print_Area" localSheetId="5">'22-SO051-02.5 - Vedlejší ...'!$C$4:$J$41,'22-SO051-02.5 - Vedlejší ...'!$C$47:$J$68,'22-SO051-02.5 - Vedlejší ...'!$C$74:$K$114</definedName>
    <definedName name="_xlnm.Print_Area" localSheetId="7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stavby'!$C$42:$AQ$61</definedName>
    <definedName name="_xlnm.Print_Area" localSheetId="6">'Seznam figur'!$C$4:$G$162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7" l="1"/>
  <c r="J39" i="6"/>
  <c r="J38" i="6"/>
  <c r="AY60" i="1"/>
  <c r="J37" i="6"/>
  <c r="AX60" i="1"/>
  <c r="BI113" i="6"/>
  <c r="BH113" i="6"/>
  <c r="BG113" i="6"/>
  <c r="BF113" i="6"/>
  <c r="T113" i="6"/>
  <c r="R113" i="6"/>
  <c r="P113" i="6"/>
  <c r="BI110" i="6"/>
  <c r="BH110" i="6"/>
  <c r="BG110" i="6"/>
  <c r="BF110" i="6"/>
  <c r="T110" i="6"/>
  <c r="R110" i="6"/>
  <c r="P110" i="6"/>
  <c r="BI106" i="6"/>
  <c r="BH106" i="6"/>
  <c r="BG106" i="6"/>
  <c r="BF106" i="6"/>
  <c r="T106" i="6"/>
  <c r="T105" i="6" s="1"/>
  <c r="R106" i="6"/>
  <c r="R105" i="6"/>
  <c r="P106" i="6"/>
  <c r="P105" i="6"/>
  <c r="BI101" i="6"/>
  <c r="BH101" i="6"/>
  <c r="BG101" i="6"/>
  <c r="BF101" i="6"/>
  <c r="T101" i="6"/>
  <c r="R101" i="6"/>
  <c r="P101" i="6"/>
  <c r="BI98" i="6"/>
  <c r="BH98" i="6"/>
  <c r="BG98" i="6"/>
  <c r="BF98" i="6"/>
  <c r="T98" i="6"/>
  <c r="R98" i="6"/>
  <c r="P98" i="6"/>
  <c r="BI95" i="6"/>
  <c r="BH95" i="6"/>
  <c r="BG95" i="6"/>
  <c r="BF95" i="6"/>
  <c r="T95" i="6"/>
  <c r="R95" i="6"/>
  <c r="P95" i="6"/>
  <c r="BI92" i="6"/>
  <c r="BH92" i="6"/>
  <c r="BG92" i="6"/>
  <c r="BF92" i="6"/>
  <c r="T92" i="6"/>
  <c r="R92" i="6"/>
  <c r="P92" i="6"/>
  <c r="J86" i="6"/>
  <c r="J85" i="6"/>
  <c r="F85" i="6"/>
  <c r="F83" i="6"/>
  <c r="E81" i="6"/>
  <c r="J59" i="6"/>
  <c r="J58" i="6"/>
  <c r="F58" i="6"/>
  <c r="F56" i="6"/>
  <c r="E54" i="6"/>
  <c r="J20" i="6"/>
  <c r="E20" i="6"/>
  <c r="F86" i="6"/>
  <c r="J19" i="6"/>
  <c r="J14" i="6"/>
  <c r="J83" i="6" s="1"/>
  <c r="E7" i="6"/>
  <c r="E77" i="6"/>
  <c r="J286" i="5"/>
  <c r="J39" i="5"/>
  <c r="J38" i="5"/>
  <c r="AY59" i="1"/>
  <c r="J37" i="5"/>
  <c r="AX59" i="1" s="1"/>
  <c r="BI769" i="5"/>
  <c r="BH769" i="5"/>
  <c r="BG769" i="5"/>
  <c r="BF769" i="5"/>
  <c r="T769" i="5"/>
  <c r="R769" i="5"/>
  <c r="P769" i="5"/>
  <c r="BI766" i="5"/>
  <c r="BH766" i="5"/>
  <c r="BG766" i="5"/>
  <c r="BF766" i="5"/>
  <c r="T766" i="5"/>
  <c r="R766" i="5"/>
  <c r="P766" i="5"/>
  <c r="BI763" i="5"/>
  <c r="BH763" i="5"/>
  <c r="BG763" i="5"/>
  <c r="BF763" i="5"/>
  <c r="T763" i="5"/>
  <c r="R763" i="5"/>
  <c r="P763" i="5"/>
  <c r="BI756" i="5"/>
  <c r="BH756" i="5"/>
  <c r="BG756" i="5"/>
  <c r="BF756" i="5"/>
  <c r="T756" i="5"/>
  <c r="R756" i="5"/>
  <c r="P756" i="5"/>
  <c r="BI752" i="5"/>
  <c r="BH752" i="5"/>
  <c r="BG752" i="5"/>
  <c r="BF752" i="5"/>
  <c r="T752" i="5"/>
  <c r="R752" i="5"/>
  <c r="P752" i="5"/>
  <c r="BI748" i="5"/>
  <c r="BH748" i="5"/>
  <c r="BG748" i="5"/>
  <c r="BF748" i="5"/>
  <c r="T748" i="5"/>
  <c r="R748" i="5"/>
  <c r="P748" i="5"/>
  <c r="BI745" i="5"/>
  <c r="BH745" i="5"/>
  <c r="BG745" i="5"/>
  <c r="BF745" i="5"/>
  <c r="T745" i="5"/>
  <c r="R745" i="5"/>
  <c r="P745" i="5"/>
  <c r="BI741" i="5"/>
  <c r="BH741" i="5"/>
  <c r="BG741" i="5"/>
  <c r="BF741" i="5"/>
  <c r="T741" i="5"/>
  <c r="R741" i="5"/>
  <c r="P741" i="5"/>
  <c r="BI738" i="5"/>
  <c r="BH738" i="5"/>
  <c r="BG738" i="5"/>
  <c r="BF738" i="5"/>
  <c r="T738" i="5"/>
  <c r="R738" i="5"/>
  <c r="P738" i="5"/>
  <c r="BI734" i="5"/>
  <c r="BH734" i="5"/>
  <c r="BG734" i="5"/>
  <c r="BF734" i="5"/>
  <c r="T734" i="5"/>
  <c r="R734" i="5"/>
  <c r="P734" i="5"/>
  <c r="BI731" i="5"/>
  <c r="BH731" i="5"/>
  <c r="BG731" i="5"/>
  <c r="BF731" i="5"/>
  <c r="T731" i="5"/>
  <c r="R731" i="5"/>
  <c r="P731" i="5"/>
  <c r="BI727" i="5"/>
  <c r="BH727" i="5"/>
  <c r="BG727" i="5"/>
  <c r="BF727" i="5"/>
  <c r="T727" i="5"/>
  <c r="R727" i="5"/>
  <c r="P727" i="5"/>
  <c r="BI723" i="5"/>
  <c r="BH723" i="5"/>
  <c r="BG723" i="5"/>
  <c r="BF723" i="5"/>
  <c r="T723" i="5"/>
  <c r="R723" i="5"/>
  <c r="P723" i="5"/>
  <c r="BI718" i="5"/>
  <c r="BH718" i="5"/>
  <c r="BG718" i="5"/>
  <c r="BF718" i="5"/>
  <c r="T718" i="5"/>
  <c r="R718" i="5"/>
  <c r="P718" i="5"/>
  <c r="BI714" i="5"/>
  <c r="BH714" i="5"/>
  <c r="BG714" i="5"/>
  <c r="BF714" i="5"/>
  <c r="T714" i="5"/>
  <c r="R714" i="5"/>
  <c r="P714" i="5"/>
  <c r="BI711" i="5"/>
  <c r="BH711" i="5"/>
  <c r="BG711" i="5"/>
  <c r="BF711" i="5"/>
  <c r="T711" i="5"/>
  <c r="R711" i="5"/>
  <c r="P711" i="5"/>
  <c r="BI709" i="5"/>
  <c r="BH709" i="5"/>
  <c r="BG709" i="5"/>
  <c r="BF709" i="5"/>
  <c r="T709" i="5"/>
  <c r="R709" i="5"/>
  <c r="P709" i="5"/>
  <c r="BI706" i="5"/>
  <c r="BH706" i="5"/>
  <c r="BG706" i="5"/>
  <c r="BF706" i="5"/>
  <c r="T706" i="5"/>
  <c r="R706" i="5"/>
  <c r="P706" i="5"/>
  <c r="BI703" i="5"/>
  <c r="BH703" i="5"/>
  <c r="BG703" i="5"/>
  <c r="BF703" i="5"/>
  <c r="T703" i="5"/>
  <c r="R703" i="5"/>
  <c r="P703" i="5"/>
  <c r="BI696" i="5"/>
  <c r="BH696" i="5"/>
  <c r="BG696" i="5"/>
  <c r="BF696" i="5"/>
  <c r="T696" i="5"/>
  <c r="R696" i="5"/>
  <c r="P696" i="5"/>
  <c r="BI692" i="5"/>
  <c r="BH692" i="5"/>
  <c r="BG692" i="5"/>
  <c r="BF692" i="5"/>
  <c r="T692" i="5"/>
  <c r="R692" i="5"/>
  <c r="P692" i="5"/>
  <c r="BI688" i="5"/>
  <c r="BH688" i="5"/>
  <c r="BG688" i="5"/>
  <c r="BF688" i="5"/>
  <c r="T688" i="5"/>
  <c r="R688" i="5"/>
  <c r="P688" i="5"/>
  <c r="BI685" i="5"/>
  <c r="BH685" i="5"/>
  <c r="BG685" i="5"/>
  <c r="BF685" i="5"/>
  <c r="T685" i="5"/>
  <c r="R685" i="5"/>
  <c r="P685" i="5"/>
  <c r="BI681" i="5"/>
  <c r="BH681" i="5"/>
  <c r="BG681" i="5"/>
  <c r="BF681" i="5"/>
  <c r="T681" i="5"/>
  <c r="R681" i="5"/>
  <c r="P681" i="5"/>
  <c r="BI678" i="5"/>
  <c r="BH678" i="5"/>
  <c r="BG678" i="5"/>
  <c r="BF678" i="5"/>
  <c r="T678" i="5"/>
  <c r="R678" i="5"/>
  <c r="P678" i="5"/>
  <c r="BI674" i="5"/>
  <c r="BH674" i="5"/>
  <c r="BG674" i="5"/>
  <c r="BF674" i="5"/>
  <c r="T674" i="5"/>
  <c r="R674" i="5"/>
  <c r="P674" i="5"/>
  <c r="BI671" i="5"/>
  <c r="BH671" i="5"/>
  <c r="BG671" i="5"/>
  <c r="BF671" i="5"/>
  <c r="T671" i="5"/>
  <c r="R671" i="5"/>
  <c r="P671" i="5"/>
  <c r="BI667" i="5"/>
  <c r="BH667" i="5"/>
  <c r="BG667" i="5"/>
  <c r="BF667" i="5"/>
  <c r="T667" i="5"/>
  <c r="R667" i="5"/>
  <c r="P667" i="5"/>
  <c r="BI663" i="5"/>
  <c r="BH663" i="5"/>
  <c r="BG663" i="5"/>
  <c r="BF663" i="5"/>
  <c r="T663" i="5"/>
  <c r="R663" i="5"/>
  <c r="P663" i="5"/>
  <c r="BI658" i="5"/>
  <c r="BH658" i="5"/>
  <c r="BG658" i="5"/>
  <c r="BF658" i="5"/>
  <c r="T658" i="5"/>
  <c r="R658" i="5"/>
  <c r="P658" i="5"/>
  <c r="BI655" i="5"/>
  <c r="BH655" i="5"/>
  <c r="BG655" i="5"/>
  <c r="BF655" i="5"/>
  <c r="T655" i="5"/>
  <c r="R655" i="5"/>
  <c r="P655" i="5"/>
  <c r="BI653" i="5"/>
  <c r="BH653" i="5"/>
  <c r="BG653" i="5"/>
  <c r="BF653" i="5"/>
  <c r="T653" i="5"/>
  <c r="R653" i="5"/>
  <c r="P653" i="5"/>
  <c r="BI650" i="5"/>
  <c r="BH650" i="5"/>
  <c r="BG650" i="5"/>
  <c r="BF650" i="5"/>
  <c r="T650" i="5"/>
  <c r="R650" i="5"/>
  <c r="P650" i="5"/>
  <c r="BI647" i="5"/>
  <c r="BH647" i="5"/>
  <c r="BG647" i="5"/>
  <c r="BF647" i="5"/>
  <c r="T647" i="5"/>
  <c r="R647" i="5"/>
  <c r="P647" i="5"/>
  <c r="BI640" i="5"/>
  <c r="BH640" i="5"/>
  <c r="BG640" i="5"/>
  <c r="BF640" i="5"/>
  <c r="T640" i="5"/>
  <c r="R640" i="5"/>
  <c r="P640" i="5"/>
  <c r="BI636" i="5"/>
  <c r="BH636" i="5"/>
  <c r="BG636" i="5"/>
  <c r="BF636" i="5"/>
  <c r="T636" i="5"/>
  <c r="R636" i="5"/>
  <c r="P636" i="5"/>
  <c r="BI632" i="5"/>
  <c r="BH632" i="5"/>
  <c r="BG632" i="5"/>
  <c r="BF632" i="5"/>
  <c r="T632" i="5"/>
  <c r="R632" i="5"/>
  <c r="P632" i="5"/>
  <c r="BI629" i="5"/>
  <c r="BH629" i="5"/>
  <c r="BG629" i="5"/>
  <c r="BF629" i="5"/>
  <c r="T629" i="5"/>
  <c r="R629" i="5"/>
  <c r="P629" i="5"/>
  <c r="BI625" i="5"/>
  <c r="BH625" i="5"/>
  <c r="BG625" i="5"/>
  <c r="BF625" i="5"/>
  <c r="T625" i="5"/>
  <c r="R625" i="5"/>
  <c r="P625" i="5"/>
  <c r="BI622" i="5"/>
  <c r="BH622" i="5"/>
  <c r="BG622" i="5"/>
  <c r="BF622" i="5"/>
  <c r="T622" i="5"/>
  <c r="R622" i="5"/>
  <c r="P622" i="5"/>
  <c r="BI618" i="5"/>
  <c r="BH618" i="5"/>
  <c r="BG618" i="5"/>
  <c r="BF618" i="5"/>
  <c r="T618" i="5"/>
  <c r="R618" i="5"/>
  <c r="P618" i="5"/>
  <c r="BI615" i="5"/>
  <c r="BH615" i="5"/>
  <c r="BG615" i="5"/>
  <c r="BF615" i="5"/>
  <c r="T615" i="5"/>
  <c r="R615" i="5"/>
  <c r="P615" i="5"/>
  <c r="BI611" i="5"/>
  <c r="BH611" i="5"/>
  <c r="BG611" i="5"/>
  <c r="BF611" i="5"/>
  <c r="T611" i="5"/>
  <c r="R611" i="5"/>
  <c r="P611" i="5"/>
  <c r="BI608" i="5"/>
  <c r="BH608" i="5"/>
  <c r="BG608" i="5"/>
  <c r="BF608" i="5"/>
  <c r="T608" i="5"/>
  <c r="R608" i="5"/>
  <c r="P608" i="5"/>
  <c r="BI604" i="5"/>
  <c r="BH604" i="5"/>
  <c r="BG604" i="5"/>
  <c r="BF604" i="5"/>
  <c r="T604" i="5"/>
  <c r="R604" i="5"/>
  <c r="P604" i="5"/>
  <c r="BI601" i="5"/>
  <c r="BH601" i="5"/>
  <c r="BG601" i="5"/>
  <c r="BF601" i="5"/>
  <c r="T601" i="5"/>
  <c r="R601" i="5"/>
  <c r="P601" i="5"/>
  <c r="BI597" i="5"/>
  <c r="BH597" i="5"/>
  <c r="BG597" i="5"/>
  <c r="BF597" i="5"/>
  <c r="T597" i="5"/>
  <c r="R597" i="5"/>
  <c r="P597" i="5"/>
  <c r="BI593" i="5"/>
  <c r="BH593" i="5"/>
  <c r="BG593" i="5"/>
  <c r="BF593" i="5"/>
  <c r="T593" i="5"/>
  <c r="R593" i="5"/>
  <c r="P593" i="5"/>
  <c r="BI589" i="5"/>
  <c r="BH589" i="5"/>
  <c r="BG589" i="5"/>
  <c r="BF589" i="5"/>
  <c r="T589" i="5"/>
  <c r="R589" i="5"/>
  <c r="P589" i="5"/>
  <c r="BI587" i="5"/>
  <c r="BH587" i="5"/>
  <c r="BG587" i="5"/>
  <c r="BF587" i="5"/>
  <c r="T587" i="5"/>
  <c r="R587" i="5"/>
  <c r="P587" i="5"/>
  <c r="BI584" i="5"/>
  <c r="BH584" i="5"/>
  <c r="BG584" i="5"/>
  <c r="BF584" i="5"/>
  <c r="T584" i="5"/>
  <c r="R584" i="5"/>
  <c r="P584" i="5"/>
  <c r="BI581" i="5"/>
  <c r="BH581" i="5"/>
  <c r="BG581" i="5"/>
  <c r="BF581" i="5"/>
  <c r="T581" i="5"/>
  <c r="R581" i="5"/>
  <c r="P581" i="5"/>
  <c r="BI574" i="5"/>
  <c r="BH574" i="5"/>
  <c r="BG574" i="5"/>
  <c r="BF574" i="5"/>
  <c r="T574" i="5"/>
  <c r="R574" i="5"/>
  <c r="P574" i="5"/>
  <c r="BI572" i="5"/>
  <c r="BH572" i="5"/>
  <c r="BG572" i="5"/>
  <c r="BF572" i="5"/>
  <c r="T572" i="5"/>
  <c r="R572" i="5"/>
  <c r="P572" i="5"/>
  <c r="BI568" i="5"/>
  <c r="BH568" i="5"/>
  <c r="BG568" i="5"/>
  <c r="BF568" i="5"/>
  <c r="T568" i="5"/>
  <c r="R568" i="5"/>
  <c r="P568" i="5"/>
  <c r="BI565" i="5"/>
  <c r="BH565" i="5"/>
  <c r="BG565" i="5"/>
  <c r="BF565" i="5"/>
  <c r="T565" i="5"/>
  <c r="R565" i="5"/>
  <c r="P565" i="5"/>
  <c r="BI561" i="5"/>
  <c r="BH561" i="5"/>
  <c r="BG561" i="5"/>
  <c r="BF561" i="5"/>
  <c r="T561" i="5"/>
  <c r="R561" i="5"/>
  <c r="P561" i="5"/>
  <c r="BI558" i="5"/>
  <c r="BH558" i="5"/>
  <c r="BG558" i="5"/>
  <c r="BF558" i="5"/>
  <c r="T558" i="5"/>
  <c r="R558" i="5"/>
  <c r="P558" i="5"/>
  <c r="BI554" i="5"/>
  <c r="BH554" i="5"/>
  <c r="BG554" i="5"/>
  <c r="BF554" i="5"/>
  <c r="T554" i="5"/>
  <c r="R554" i="5"/>
  <c r="P554" i="5"/>
  <c r="BI551" i="5"/>
  <c r="BH551" i="5"/>
  <c r="BG551" i="5"/>
  <c r="BF551" i="5"/>
  <c r="T551" i="5"/>
  <c r="R551" i="5"/>
  <c r="P551" i="5"/>
  <c r="BI547" i="5"/>
  <c r="BH547" i="5"/>
  <c r="BG547" i="5"/>
  <c r="BF547" i="5"/>
  <c r="T547" i="5"/>
  <c r="R547" i="5"/>
  <c r="P547" i="5"/>
  <c r="BI543" i="5"/>
  <c r="BH543" i="5"/>
  <c r="BG543" i="5"/>
  <c r="BF543" i="5"/>
  <c r="T543" i="5"/>
  <c r="R543" i="5"/>
  <c r="P543" i="5"/>
  <c r="BI539" i="5"/>
  <c r="BH539" i="5"/>
  <c r="BG539" i="5"/>
  <c r="BF539" i="5"/>
  <c r="T539" i="5"/>
  <c r="R539" i="5"/>
  <c r="P539" i="5"/>
  <c r="BI537" i="5"/>
  <c r="BH537" i="5"/>
  <c r="BG537" i="5"/>
  <c r="BF537" i="5"/>
  <c r="T537" i="5"/>
  <c r="R537" i="5"/>
  <c r="P537" i="5"/>
  <c r="BI534" i="5"/>
  <c r="BH534" i="5"/>
  <c r="BG534" i="5"/>
  <c r="BF534" i="5"/>
  <c r="T534" i="5"/>
  <c r="R534" i="5"/>
  <c r="P534" i="5"/>
  <c r="BI531" i="5"/>
  <c r="BH531" i="5"/>
  <c r="BG531" i="5"/>
  <c r="BF531" i="5"/>
  <c r="T531" i="5"/>
  <c r="R531" i="5"/>
  <c r="P531" i="5"/>
  <c r="BI523" i="5"/>
  <c r="BH523" i="5"/>
  <c r="BG523" i="5"/>
  <c r="BF523" i="5"/>
  <c r="T523" i="5"/>
  <c r="R523" i="5"/>
  <c r="P523" i="5"/>
  <c r="BI521" i="5"/>
  <c r="BH521" i="5"/>
  <c r="BG521" i="5"/>
  <c r="BF521" i="5"/>
  <c r="T521" i="5"/>
  <c r="R521" i="5"/>
  <c r="P521" i="5"/>
  <c r="BI517" i="5"/>
  <c r="BH517" i="5"/>
  <c r="BG517" i="5"/>
  <c r="BF517" i="5"/>
  <c r="T517" i="5"/>
  <c r="R517" i="5"/>
  <c r="P517" i="5"/>
  <c r="BI514" i="5"/>
  <c r="BH514" i="5"/>
  <c r="BG514" i="5"/>
  <c r="BF514" i="5"/>
  <c r="T514" i="5"/>
  <c r="R514" i="5"/>
  <c r="P514" i="5"/>
  <c r="BI510" i="5"/>
  <c r="BH510" i="5"/>
  <c r="BG510" i="5"/>
  <c r="BF510" i="5"/>
  <c r="T510" i="5"/>
  <c r="R510" i="5"/>
  <c r="P510" i="5"/>
  <c r="BI507" i="5"/>
  <c r="BH507" i="5"/>
  <c r="BG507" i="5"/>
  <c r="BF507" i="5"/>
  <c r="T507" i="5"/>
  <c r="R507" i="5"/>
  <c r="P507" i="5"/>
  <c r="BI503" i="5"/>
  <c r="BH503" i="5"/>
  <c r="BG503" i="5"/>
  <c r="BF503" i="5"/>
  <c r="T503" i="5"/>
  <c r="R503" i="5"/>
  <c r="P503" i="5"/>
  <c r="BI500" i="5"/>
  <c r="BH500" i="5"/>
  <c r="BG500" i="5"/>
  <c r="BF500" i="5"/>
  <c r="T500" i="5"/>
  <c r="R500" i="5"/>
  <c r="P500" i="5"/>
  <c r="BI496" i="5"/>
  <c r="BH496" i="5"/>
  <c r="BG496" i="5"/>
  <c r="BF496" i="5"/>
  <c r="T496" i="5"/>
  <c r="R496" i="5"/>
  <c r="P496" i="5"/>
  <c r="BI492" i="5"/>
  <c r="BH492" i="5"/>
  <c r="BG492" i="5"/>
  <c r="BF492" i="5"/>
  <c r="T492" i="5"/>
  <c r="R492" i="5"/>
  <c r="P492" i="5"/>
  <c r="BI487" i="5"/>
  <c r="BH487" i="5"/>
  <c r="BG487" i="5"/>
  <c r="BF487" i="5"/>
  <c r="T487" i="5"/>
  <c r="R487" i="5"/>
  <c r="P487" i="5"/>
  <c r="BI484" i="5"/>
  <c r="BH484" i="5"/>
  <c r="BG484" i="5"/>
  <c r="BF484" i="5"/>
  <c r="T484" i="5"/>
  <c r="R484" i="5"/>
  <c r="P484" i="5"/>
  <c r="BI479" i="5"/>
  <c r="BH479" i="5"/>
  <c r="BG479" i="5"/>
  <c r="BF479" i="5"/>
  <c r="T479" i="5"/>
  <c r="R479" i="5"/>
  <c r="P479" i="5"/>
  <c r="BI476" i="5"/>
  <c r="BH476" i="5"/>
  <c r="BG476" i="5"/>
  <c r="BF476" i="5"/>
  <c r="T476" i="5"/>
  <c r="R476" i="5"/>
  <c r="P476" i="5"/>
  <c r="BI472" i="5"/>
  <c r="BH472" i="5"/>
  <c r="BG472" i="5"/>
  <c r="BF472" i="5"/>
  <c r="T472" i="5"/>
  <c r="R472" i="5"/>
  <c r="P472" i="5"/>
  <c r="BI469" i="5"/>
  <c r="BH469" i="5"/>
  <c r="BG469" i="5"/>
  <c r="BF469" i="5"/>
  <c r="T469" i="5"/>
  <c r="R469" i="5"/>
  <c r="P469" i="5"/>
  <c r="BI466" i="5"/>
  <c r="BH466" i="5"/>
  <c r="BG466" i="5"/>
  <c r="BF466" i="5"/>
  <c r="T466" i="5"/>
  <c r="R466" i="5"/>
  <c r="P466" i="5"/>
  <c r="BI462" i="5"/>
  <c r="BH462" i="5"/>
  <c r="BG462" i="5"/>
  <c r="BF462" i="5"/>
  <c r="T462" i="5"/>
  <c r="R462" i="5"/>
  <c r="P462" i="5"/>
  <c r="BI458" i="5"/>
  <c r="BH458" i="5"/>
  <c r="BG458" i="5"/>
  <c r="BF458" i="5"/>
  <c r="T458" i="5"/>
  <c r="R458" i="5"/>
  <c r="P458" i="5"/>
  <c r="BI454" i="5"/>
  <c r="BH454" i="5"/>
  <c r="BG454" i="5"/>
  <c r="BF454" i="5"/>
  <c r="T454" i="5"/>
  <c r="R454" i="5"/>
  <c r="P454" i="5"/>
  <c r="BI451" i="5"/>
  <c r="BH451" i="5"/>
  <c r="BG451" i="5"/>
  <c r="BF451" i="5"/>
  <c r="T451" i="5"/>
  <c r="R451" i="5"/>
  <c r="P451" i="5"/>
  <c r="BI449" i="5"/>
  <c r="BH449" i="5"/>
  <c r="BG449" i="5"/>
  <c r="BF449" i="5"/>
  <c r="T449" i="5"/>
  <c r="R449" i="5"/>
  <c r="P449" i="5"/>
  <c r="BI447" i="5"/>
  <c r="BH447" i="5"/>
  <c r="BG447" i="5"/>
  <c r="BF447" i="5"/>
  <c r="T447" i="5"/>
  <c r="R447" i="5"/>
  <c r="P447" i="5"/>
  <c r="BI445" i="5"/>
  <c r="BH445" i="5"/>
  <c r="BG445" i="5"/>
  <c r="BF445" i="5"/>
  <c r="T445" i="5"/>
  <c r="R445" i="5"/>
  <c r="P445" i="5"/>
  <c r="BI443" i="5"/>
  <c r="BH443" i="5"/>
  <c r="BG443" i="5"/>
  <c r="BF443" i="5"/>
  <c r="T443" i="5"/>
  <c r="R443" i="5"/>
  <c r="P443" i="5"/>
  <c r="BI441" i="5"/>
  <c r="BH441" i="5"/>
  <c r="BG441" i="5"/>
  <c r="BF441" i="5"/>
  <c r="T441" i="5"/>
  <c r="R441" i="5"/>
  <c r="P441" i="5"/>
  <c r="BI439" i="5"/>
  <c r="BH439" i="5"/>
  <c r="BG439" i="5"/>
  <c r="BF439" i="5"/>
  <c r="T439" i="5"/>
  <c r="R439" i="5"/>
  <c r="P439" i="5"/>
  <c r="BI437" i="5"/>
  <c r="BH437" i="5"/>
  <c r="BG437" i="5"/>
  <c r="BF437" i="5"/>
  <c r="T437" i="5"/>
  <c r="R437" i="5"/>
  <c r="P437" i="5"/>
  <c r="BI435" i="5"/>
  <c r="BH435" i="5"/>
  <c r="BG435" i="5"/>
  <c r="BF435" i="5"/>
  <c r="T435" i="5"/>
  <c r="R435" i="5"/>
  <c r="P435" i="5"/>
  <c r="BI433" i="5"/>
  <c r="BH433" i="5"/>
  <c r="BG433" i="5"/>
  <c r="BF433" i="5"/>
  <c r="T433" i="5"/>
  <c r="R433" i="5"/>
  <c r="P433" i="5"/>
  <c r="BI431" i="5"/>
  <c r="BH431" i="5"/>
  <c r="BG431" i="5"/>
  <c r="BF431" i="5"/>
  <c r="T431" i="5"/>
  <c r="R431" i="5"/>
  <c r="P431" i="5"/>
  <c r="BI429" i="5"/>
  <c r="BH429" i="5"/>
  <c r="BG429" i="5"/>
  <c r="BF429" i="5"/>
  <c r="T429" i="5"/>
  <c r="R429" i="5"/>
  <c r="P429" i="5"/>
  <c r="BI427" i="5"/>
  <c r="BH427" i="5"/>
  <c r="BG427" i="5"/>
  <c r="BF427" i="5"/>
  <c r="T427" i="5"/>
  <c r="R427" i="5"/>
  <c r="P427" i="5"/>
  <c r="BI425" i="5"/>
  <c r="BH425" i="5"/>
  <c r="BG425" i="5"/>
  <c r="BF425" i="5"/>
  <c r="T425" i="5"/>
  <c r="R425" i="5"/>
  <c r="P425" i="5"/>
  <c r="BI423" i="5"/>
  <c r="BH423" i="5"/>
  <c r="BG423" i="5"/>
  <c r="BF423" i="5"/>
  <c r="T423" i="5"/>
  <c r="R423" i="5"/>
  <c r="P423" i="5"/>
  <c r="BI421" i="5"/>
  <c r="BH421" i="5"/>
  <c r="BG421" i="5"/>
  <c r="BF421" i="5"/>
  <c r="T421" i="5"/>
  <c r="R421" i="5"/>
  <c r="P421" i="5"/>
  <c r="BI419" i="5"/>
  <c r="BH419" i="5"/>
  <c r="BG419" i="5"/>
  <c r="BF419" i="5"/>
  <c r="T419" i="5"/>
  <c r="R419" i="5"/>
  <c r="P419" i="5"/>
  <c r="BI417" i="5"/>
  <c r="BH417" i="5"/>
  <c r="BG417" i="5"/>
  <c r="BF417" i="5"/>
  <c r="T417" i="5"/>
  <c r="R417" i="5"/>
  <c r="P417" i="5"/>
  <c r="BI415" i="5"/>
  <c r="BH415" i="5"/>
  <c r="BG415" i="5"/>
  <c r="BF415" i="5"/>
  <c r="T415" i="5"/>
  <c r="R415" i="5"/>
  <c r="P415" i="5"/>
  <c r="BI413" i="5"/>
  <c r="BH413" i="5"/>
  <c r="BG413" i="5"/>
  <c r="BF413" i="5"/>
  <c r="T413" i="5"/>
  <c r="R413" i="5"/>
  <c r="P413" i="5"/>
  <c r="BI410" i="5"/>
  <c r="BH410" i="5"/>
  <c r="BG410" i="5"/>
  <c r="BF410" i="5"/>
  <c r="T410" i="5"/>
  <c r="R410" i="5"/>
  <c r="P410" i="5"/>
  <c r="BI408" i="5"/>
  <c r="BH408" i="5"/>
  <c r="BG408" i="5"/>
  <c r="BF408" i="5"/>
  <c r="T408" i="5"/>
  <c r="R408" i="5"/>
  <c r="P408" i="5"/>
  <c r="BI406" i="5"/>
  <c r="BH406" i="5"/>
  <c r="BG406" i="5"/>
  <c r="BF406" i="5"/>
  <c r="T406" i="5"/>
  <c r="R406" i="5"/>
  <c r="P406" i="5"/>
  <c r="BI404" i="5"/>
  <c r="BH404" i="5"/>
  <c r="BG404" i="5"/>
  <c r="BF404" i="5"/>
  <c r="T404" i="5"/>
  <c r="R404" i="5"/>
  <c r="P404" i="5"/>
  <c r="BI402" i="5"/>
  <c r="BH402" i="5"/>
  <c r="BG402" i="5"/>
  <c r="BF402" i="5"/>
  <c r="T402" i="5"/>
  <c r="R402" i="5"/>
  <c r="P402" i="5"/>
  <c r="BI400" i="5"/>
  <c r="BH400" i="5"/>
  <c r="BG400" i="5"/>
  <c r="BF400" i="5"/>
  <c r="T400" i="5"/>
  <c r="R400" i="5"/>
  <c r="P400" i="5"/>
  <c r="BI398" i="5"/>
  <c r="BH398" i="5"/>
  <c r="BG398" i="5"/>
  <c r="BF398" i="5"/>
  <c r="T398" i="5"/>
  <c r="R398" i="5"/>
  <c r="P398" i="5"/>
  <c r="BI396" i="5"/>
  <c r="BH396" i="5"/>
  <c r="BG396" i="5"/>
  <c r="BF396" i="5"/>
  <c r="T396" i="5"/>
  <c r="R396" i="5"/>
  <c r="P396" i="5"/>
  <c r="BI393" i="5"/>
  <c r="BH393" i="5"/>
  <c r="BG393" i="5"/>
  <c r="BF393" i="5"/>
  <c r="T393" i="5"/>
  <c r="R393" i="5"/>
  <c r="P393" i="5"/>
  <c r="BI391" i="5"/>
  <c r="BH391" i="5"/>
  <c r="BG391" i="5"/>
  <c r="BF391" i="5"/>
  <c r="T391" i="5"/>
  <c r="R391" i="5"/>
  <c r="P391" i="5"/>
  <c r="BI388" i="5"/>
  <c r="BH388" i="5"/>
  <c r="BG388" i="5"/>
  <c r="BF388" i="5"/>
  <c r="T388" i="5"/>
  <c r="R388" i="5"/>
  <c r="P388" i="5"/>
  <c r="BI386" i="5"/>
  <c r="BH386" i="5"/>
  <c r="BG386" i="5"/>
  <c r="BF386" i="5"/>
  <c r="T386" i="5"/>
  <c r="R386" i="5"/>
  <c r="P386" i="5"/>
  <c r="BI383" i="5"/>
  <c r="BH383" i="5"/>
  <c r="BG383" i="5"/>
  <c r="BF383" i="5"/>
  <c r="T383" i="5"/>
  <c r="R383" i="5"/>
  <c r="P383" i="5"/>
  <c r="BI381" i="5"/>
  <c r="BH381" i="5"/>
  <c r="BG381" i="5"/>
  <c r="BF381" i="5"/>
  <c r="T381" i="5"/>
  <c r="R381" i="5"/>
  <c r="P381" i="5"/>
  <c r="BI379" i="5"/>
  <c r="BH379" i="5"/>
  <c r="BG379" i="5"/>
  <c r="BF379" i="5"/>
  <c r="T379" i="5"/>
  <c r="R379" i="5"/>
  <c r="P379" i="5"/>
  <c r="BI376" i="5"/>
  <c r="BH376" i="5"/>
  <c r="BG376" i="5"/>
  <c r="BF376" i="5"/>
  <c r="T376" i="5"/>
  <c r="R376" i="5"/>
  <c r="P376" i="5"/>
  <c r="BI372" i="5"/>
  <c r="BH372" i="5"/>
  <c r="BG372" i="5"/>
  <c r="BF372" i="5"/>
  <c r="T372" i="5"/>
  <c r="R372" i="5"/>
  <c r="P372" i="5"/>
  <c r="BI368" i="5"/>
  <c r="BH368" i="5"/>
  <c r="BG368" i="5"/>
  <c r="BF368" i="5"/>
  <c r="T368" i="5"/>
  <c r="R368" i="5"/>
  <c r="P368" i="5"/>
  <c r="BI364" i="5"/>
  <c r="BH364" i="5"/>
  <c r="BG364" i="5"/>
  <c r="BF364" i="5"/>
  <c r="T364" i="5"/>
  <c r="R364" i="5"/>
  <c r="P364" i="5"/>
  <c r="BI360" i="5"/>
  <c r="BH360" i="5"/>
  <c r="BG360" i="5"/>
  <c r="BF360" i="5"/>
  <c r="T360" i="5"/>
  <c r="R360" i="5"/>
  <c r="P360" i="5"/>
  <c r="BI356" i="5"/>
  <c r="BH356" i="5"/>
  <c r="BG356" i="5"/>
  <c r="BF356" i="5"/>
  <c r="T356" i="5"/>
  <c r="R356" i="5"/>
  <c r="P356" i="5"/>
  <c r="BI353" i="5"/>
  <c r="BH353" i="5"/>
  <c r="BG353" i="5"/>
  <c r="BF353" i="5"/>
  <c r="T353" i="5"/>
  <c r="R353" i="5"/>
  <c r="P353" i="5"/>
  <c r="BI350" i="5"/>
  <c r="BH350" i="5"/>
  <c r="BG350" i="5"/>
  <c r="BF350" i="5"/>
  <c r="T350" i="5"/>
  <c r="R350" i="5"/>
  <c r="P350" i="5"/>
  <c r="BI347" i="5"/>
  <c r="BH347" i="5"/>
  <c r="BG347" i="5"/>
  <c r="BF347" i="5"/>
  <c r="T347" i="5"/>
  <c r="R347" i="5"/>
  <c r="P347" i="5"/>
  <c r="BI344" i="5"/>
  <c r="BH344" i="5"/>
  <c r="BG344" i="5"/>
  <c r="BF344" i="5"/>
  <c r="T344" i="5"/>
  <c r="R344" i="5"/>
  <c r="P344" i="5"/>
  <c r="BI341" i="5"/>
  <c r="BH341" i="5"/>
  <c r="BG341" i="5"/>
  <c r="BF341" i="5"/>
  <c r="T341" i="5"/>
  <c r="R341" i="5"/>
  <c r="P341" i="5"/>
  <c r="BI338" i="5"/>
  <c r="BH338" i="5"/>
  <c r="BG338" i="5"/>
  <c r="BF338" i="5"/>
  <c r="T338" i="5"/>
  <c r="R338" i="5"/>
  <c r="P338" i="5"/>
  <c r="BI334" i="5"/>
  <c r="BH334" i="5"/>
  <c r="BG334" i="5"/>
  <c r="BF334" i="5"/>
  <c r="T334" i="5"/>
  <c r="R334" i="5"/>
  <c r="P334" i="5"/>
  <c r="BI331" i="5"/>
  <c r="BH331" i="5"/>
  <c r="BG331" i="5"/>
  <c r="BF331" i="5"/>
  <c r="T331" i="5"/>
  <c r="R331" i="5"/>
  <c r="P331" i="5"/>
  <c r="BI327" i="5"/>
  <c r="BH327" i="5"/>
  <c r="BG327" i="5"/>
  <c r="BF327" i="5"/>
  <c r="T327" i="5"/>
  <c r="R327" i="5"/>
  <c r="P327" i="5"/>
  <c r="BI324" i="5"/>
  <c r="BH324" i="5"/>
  <c r="BG324" i="5"/>
  <c r="BF324" i="5"/>
  <c r="T324" i="5"/>
  <c r="R324" i="5"/>
  <c r="P324" i="5"/>
  <c r="BI321" i="5"/>
  <c r="BH321" i="5"/>
  <c r="BG321" i="5"/>
  <c r="BF321" i="5"/>
  <c r="T321" i="5"/>
  <c r="R321" i="5"/>
  <c r="P321" i="5"/>
  <c r="BI318" i="5"/>
  <c r="BH318" i="5"/>
  <c r="BG318" i="5"/>
  <c r="BF318" i="5"/>
  <c r="T318" i="5"/>
  <c r="R318" i="5"/>
  <c r="P318" i="5"/>
  <c r="BI314" i="5"/>
  <c r="BH314" i="5"/>
  <c r="BG314" i="5"/>
  <c r="BF314" i="5"/>
  <c r="T314" i="5"/>
  <c r="R314" i="5"/>
  <c r="P314" i="5"/>
  <c r="BI311" i="5"/>
  <c r="BH311" i="5"/>
  <c r="BG311" i="5"/>
  <c r="BF311" i="5"/>
  <c r="T311" i="5"/>
  <c r="R311" i="5"/>
  <c r="P311" i="5"/>
  <c r="BI308" i="5"/>
  <c r="BH308" i="5"/>
  <c r="BG308" i="5"/>
  <c r="BF308" i="5"/>
  <c r="T308" i="5"/>
  <c r="R308" i="5"/>
  <c r="P308" i="5"/>
  <c r="BI305" i="5"/>
  <c r="BH305" i="5"/>
  <c r="BG305" i="5"/>
  <c r="BF305" i="5"/>
  <c r="T305" i="5"/>
  <c r="R305" i="5"/>
  <c r="P305" i="5"/>
  <c r="BI303" i="5"/>
  <c r="BH303" i="5"/>
  <c r="BG303" i="5"/>
  <c r="BF303" i="5"/>
  <c r="T303" i="5"/>
  <c r="R303" i="5"/>
  <c r="P303" i="5"/>
  <c r="BI301" i="5"/>
  <c r="BH301" i="5"/>
  <c r="BG301" i="5"/>
  <c r="BF301" i="5"/>
  <c r="T301" i="5"/>
  <c r="R301" i="5"/>
  <c r="P301" i="5"/>
  <c r="BI299" i="5"/>
  <c r="BH299" i="5"/>
  <c r="BG299" i="5"/>
  <c r="BF299" i="5"/>
  <c r="T299" i="5"/>
  <c r="R299" i="5"/>
  <c r="P299" i="5"/>
  <c r="BI297" i="5"/>
  <c r="BH297" i="5"/>
  <c r="BG297" i="5"/>
  <c r="BF297" i="5"/>
  <c r="T297" i="5"/>
  <c r="R297" i="5"/>
  <c r="P297" i="5"/>
  <c r="BI295" i="5"/>
  <c r="BH295" i="5"/>
  <c r="BG295" i="5"/>
  <c r="BF295" i="5"/>
  <c r="T295" i="5"/>
  <c r="R295" i="5"/>
  <c r="P295" i="5"/>
  <c r="BI292" i="5"/>
  <c r="BH292" i="5"/>
  <c r="BG292" i="5"/>
  <c r="BF292" i="5"/>
  <c r="T292" i="5"/>
  <c r="R292" i="5"/>
  <c r="P292" i="5"/>
  <c r="BI290" i="5"/>
  <c r="BH290" i="5"/>
  <c r="BG290" i="5"/>
  <c r="BF290" i="5"/>
  <c r="T290" i="5"/>
  <c r="R290" i="5"/>
  <c r="P290" i="5"/>
  <c r="BI288" i="5"/>
  <c r="BH288" i="5"/>
  <c r="BG288" i="5"/>
  <c r="BF288" i="5"/>
  <c r="T288" i="5"/>
  <c r="R288" i="5"/>
  <c r="P288" i="5"/>
  <c r="J70" i="5"/>
  <c r="BI283" i="5"/>
  <c r="BH283" i="5"/>
  <c r="BG283" i="5"/>
  <c r="BF283" i="5"/>
  <c r="T283" i="5"/>
  <c r="R283" i="5"/>
  <c r="P283" i="5"/>
  <c r="BI281" i="5"/>
  <c r="BH281" i="5"/>
  <c r="BG281" i="5"/>
  <c r="BF281" i="5"/>
  <c r="T281" i="5"/>
  <c r="R281" i="5"/>
  <c r="P281" i="5"/>
  <c r="BI278" i="5"/>
  <c r="BH278" i="5"/>
  <c r="BG278" i="5"/>
  <c r="BF278" i="5"/>
  <c r="T278" i="5"/>
  <c r="R278" i="5"/>
  <c r="P278" i="5"/>
  <c r="BI275" i="5"/>
  <c r="BH275" i="5"/>
  <c r="BG275" i="5"/>
  <c r="BF275" i="5"/>
  <c r="T275" i="5"/>
  <c r="R275" i="5"/>
  <c r="P275" i="5"/>
  <c r="BI269" i="5"/>
  <c r="BH269" i="5"/>
  <c r="BG269" i="5"/>
  <c r="BF269" i="5"/>
  <c r="T269" i="5"/>
  <c r="R269" i="5"/>
  <c r="P269" i="5"/>
  <c r="BI267" i="5"/>
  <c r="BH267" i="5"/>
  <c r="BG267" i="5"/>
  <c r="BF267" i="5"/>
  <c r="T267" i="5"/>
  <c r="R267" i="5"/>
  <c r="P267" i="5"/>
  <c r="BI264" i="5"/>
  <c r="BH264" i="5"/>
  <c r="BG264" i="5"/>
  <c r="BF264" i="5"/>
  <c r="T264" i="5"/>
  <c r="R264" i="5"/>
  <c r="P264" i="5"/>
  <c r="BI262" i="5"/>
  <c r="BH262" i="5"/>
  <c r="BG262" i="5"/>
  <c r="BF262" i="5"/>
  <c r="T262" i="5"/>
  <c r="R262" i="5"/>
  <c r="P262" i="5"/>
  <c r="BI259" i="5"/>
  <c r="BH259" i="5"/>
  <c r="BG259" i="5"/>
  <c r="BF259" i="5"/>
  <c r="T259" i="5"/>
  <c r="R259" i="5"/>
  <c r="P259" i="5"/>
  <c r="BI256" i="5"/>
  <c r="BH256" i="5"/>
  <c r="BG256" i="5"/>
  <c r="BF256" i="5"/>
  <c r="T256" i="5"/>
  <c r="R256" i="5"/>
  <c r="P256" i="5"/>
  <c r="BI252" i="5"/>
  <c r="BH252" i="5"/>
  <c r="BG252" i="5"/>
  <c r="BF252" i="5"/>
  <c r="T252" i="5"/>
  <c r="R252" i="5"/>
  <c r="P252" i="5"/>
  <c r="BI248" i="5"/>
  <c r="BH248" i="5"/>
  <c r="BG248" i="5"/>
  <c r="BF248" i="5"/>
  <c r="T248" i="5"/>
  <c r="R248" i="5"/>
  <c r="P248" i="5"/>
  <c r="BI245" i="5"/>
  <c r="BH245" i="5"/>
  <c r="BG245" i="5"/>
  <c r="BF245" i="5"/>
  <c r="T245" i="5"/>
  <c r="R245" i="5"/>
  <c r="P245" i="5"/>
  <c r="BI242" i="5"/>
  <c r="BH242" i="5"/>
  <c r="BG242" i="5"/>
  <c r="BF242" i="5"/>
  <c r="T242" i="5"/>
  <c r="R242" i="5"/>
  <c r="P242" i="5"/>
  <c r="BI237" i="5"/>
  <c r="BH237" i="5"/>
  <c r="BG237" i="5"/>
  <c r="BF237" i="5"/>
  <c r="T237" i="5"/>
  <c r="R237" i="5"/>
  <c r="P237" i="5"/>
  <c r="BI234" i="5"/>
  <c r="BH234" i="5"/>
  <c r="BG234" i="5"/>
  <c r="BF234" i="5"/>
  <c r="T234" i="5"/>
  <c r="R234" i="5"/>
  <c r="P234" i="5"/>
  <c r="BI230" i="5"/>
  <c r="BH230" i="5"/>
  <c r="BG230" i="5"/>
  <c r="BF230" i="5"/>
  <c r="T230" i="5"/>
  <c r="R230" i="5"/>
  <c r="P230" i="5"/>
  <c r="BI226" i="5"/>
  <c r="BH226" i="5"/>
  <c r="BG226" i="5"/>
  <c r="BF226" i="5"/>
  <c r="T226" i="5"/>
  <c r="R226" i="5"/>
  <c r="P226" i="5"/>
  <c r="BI221" i="5"/>
  <c r="BH221" i="5"/>
  <c r="BG221" i="5"/>
  <c r="BF221" i="5"/>
  <c r="T221" i="5"/>
  <c r="R221" i="5"/>
  <c r="P221" i="5"/>
  <c r="BI218" i="5"/>
  <c r="BH218" i="5"/>
  <c r="BG218" i="5"/>
  <c r="BF218" i="5"/>
  <c r="T218" i="5"/>
  <c r="R218" i="5"/>
  <c r="P218" i="5"/>
  <c r="BI214" i="5"/>
  <c r="BH214" i="5"/>
  <c r="BG214" i="5"/>
  <c r="BF214" i="5"/>
  <c r="T214" i="5"/>
  <c r="R214" i="5"/>
  <c r="P214" i="5"/>
  <c r="BI210" i="5"/>
  <c r="BH210" i="5"/>
  <c r="BG210" i="5"/>
  <c r="BF210" i="5"/>
  <c r="T210" i="5"/>
  <c r="R210" i="5"/>
  <c r="P210" i="5"/>
  <c r="BI206" i="5"/>
  <c r="BH206" i="5"/>
  <c r="BG206" i="5"/>
  <c r="BF206" i="5"/>
  <c r="T206" i="5"/>
  <c r="R206" i="5"/>
  <c r="P206" i="5"/>
  <c r="BI202" i="5"/>
  <c r="BH202" i="5"/>
  <c r="BG202" i="5"/>
  <c r="BF202" i="5"/>
  <c r="T202" i="5"/>
  <c r="R202" i="5"/>
  <c r="P202" i="5"/>
  <c r="BI198" i="5"/>
  <c r="BH198" i="5"/>
  <c r="BG198" i="5"/>
  <c r="BF198" i="5"/>
  <c r="T198" i="5"/>
  <c r="R198" i="5"/>
  <c r="P198" i="5"/>
  <c r="BI194" i="5"/>
  <c r="BH194" i="5"/>
  <c r="BG194" i="5"/>
  <c r="BF194" i="5"/>
  <c r="T194" i="5"/>
  <c r="R194" i="5"/>
  <c r="P194" i="5"/>
  <c r="BI190" i="5"/>
  <c r="BH190" i="5"/>
  <c r="BG190" i="5"/>
  <c r="BF190" i="5"/>
  <c r="T190" i="5"/>
  <c r="R190" i="5"/>
  <c r="P190" i="5"/>
  <c r="BI186" i="5"/>
  <c r="BH186" i="5"/>
  <c r="BG186" i="5"/>
  <c r="BF186" i="5"/>
  <c r="T186" i="5"/>
  <c r="R186" i="5"/>
  <c r="P186" i="5"/>
  <c r="BI183" i="5"/>
  <c r="BH183" i="5"/>
  <c r="BG183" i="5"/>
  <c r="BF183" i="5"/>
  <c r="T183" i="5"/>
  <c r="R183" i="5"/>
  <c r="P183" i="5"/>
  <c r="BI180" i="5"/>
  <c r="BH180" i="5"/>
  <c r="BG180" i="5"/>
  <c r="BF180" i="5"/>
  <c r="T180" i="5"/>
  <c r="R180" i="5"/>
  <c r="P180" i="5"/>
  <c r="BI177" i="5"/>
  <c r="BH177" i="5"/>
  <c r="BG177" i="5"/>
  <c r="BF177" i="5"/>
  <c r="T177" i="5"/>
  <c r="R177" i="5"/>
  <c r="P177" i="5"/>
  <c r="BI174" i="5"/>
  <c r="BH174" i="5"/>
  <c r="BG174" i="5"/>
  <c r="BF174" i="5"/>
  <c r="T174" i="5"/>
  <c r="R174" i="5"/>
  <c r="P174" i="5"/>
  <c r="BI170" i="5"/>
  <c r="BH170" i="5"/>
  <c r="BG170" i="5"/>
  <c r="BF170" i="5"/>
  <c r="T170" i="5"/>
  <c r="R170" i="5"/>
  <c r="P170" i="5"/>
  <c r="BI166" i="5"/>
  <c r="BH166" i="5"/>
  <c r="BG166" i="5"/>
  <c r="BF166" i="5"/>
  <c r="T166" i="5"/>
  <c r="R166" i="5"/>
  <c r="P166" i="5"/>
  <c r="BI163" i="5"/>
  <c r="BH163" i="5"/>
  <c r="BG163" i="5"/>
  <c r="BF163" i="5"/>
  <c r="T163" i="5"/>
  <c r="R163" i="5"/>
  <c r="P163" i="5"/>
  <c r="BI159" i="5"/>
  <c r="BH159" i="5"/>
  <c r="BG159" i="5"/>
  <c r="BF159" i="5"/>
  <c r="T159" i="5"/>
  <c r="R159" i="5"/>
  <c r="P159" i="5"/>
  <c r="BI155" i="5"/>
  <c r="BH155" i="5"/>
  <c r="BG155" i="5"/>
  <c r="BF155" i="5"/>
  <c r="T155" i="5"/>
  <c r="R155" i="5"/>
  <c r="P155" i="5"/>
  <c r="BI151" i="5"/>
  <c r="BH151" i="5"/>
  <c r="BG151" i="5"/>
  <c r="BF151" i="5"/>
  <c r="T151" i="5"/>
  <c r="R151" i="5"/>
  <c r="P151" i="5"/>
  <c r="BI147" i="5"/>
  <c r="BH147" i="5"/>
  <c r="BG147" i="5"/>
  <c r="BF147" i="5"/>
  <c r="T147" i="5"/>
  <c r="R147" i="5"/>
  <c r="P147" i="5"/>
  <c r="BI143" i="5"/>
  <c r="BH143" i="5"/>
  <c r="BG143" i="5"/>
  <c r="BF143" i="5"/>
  <c r="T143" i="5"/>
  <c r="R143" i="5"/>
  <c r="P143" i="5"/>
  <c r="BI141" i="5"/>
  <c r="BH141" i="5"/>
  <c r="BG141" i="5"/>
  <c r="BF141" i="5"/>
  <c r="T141" i="5"/>
  <c r="R141" i="5"/>
  <c r="P141" i="5"/>
  <c r="BI137" i="5"/>
  <c r="BH137" i="5"/>
  <c r="BG137" i="5"/>
  <c r="BF137" i="5"/>
  <c r="T137" i="5"/>
  <c r="R137" i="5"/>
  <c r="P137" i="5"/>
  <c r="BI133" i="5"/>
  <c r="BH133" i="5"/>
  <c r="BG133" i="5"/>
  <c r="BF133" i="5"/>
  <c r="T133" i="5"/>
  <c r="R133" i="5"/>
  <c r="P133" i="5"/>
  <c r="BI129" i="5"/>
  <c r="BH129" i="5"/>
  <c r="BG129" i="5"/>
  <c r="BF129" i="5"/>
  <c r="T129" i="5"/>
  <c r="R129" i="5"/>
  <c r="P129" i="5"/>
  <c r="BI125" i="5"/>
  <c r="BH125" i="5"/>
  <c r="BG125" i="5"/>
  <c r="BF125" i="5"/>
  <c r="T125" i="5"/>
  <c r="R125" i="5"/>
  <c r="P125" i="5"/>
  <c r="BI121" i="5"/>
  <c r="BH121" i="5"/>
  <c r="BG121" i="5"/>
  <c r="BF121" i="5"/>
  <c r="T121" i="5"/>
  <c r="R121" i="5"/>
  <c r="P121" i="5"/>
  <c r="BI117" i="5"/>
  <c r="BH117" i="5"/>
  <c r="BG117" i="5"/>
  <c r="BF117" i="5"/>
  <c r="T117" i="5"/>
  <c r="R117" i="5"/>
  <c r="P117" i="5"/>
  <c r="BI113" i="5"/>
  <c r="BH113" i="5"/>
  <c r="BG113" i="5"/>
  <c r="BF113" i="5"/>
  <c r="T113" i="5"/>
  <c r="R113" i="5"/>
  <c r="P113" i="5"/>
  <c r="BI110" i="5"/>
  <c r="BH110" i="5"/>
  <c r="BG110" i="5"/>
  <c r="BF110" i="5"/>
  <c r="T110" i="5"/>
  <c r="R110" i="5"/>
  <c r="P110" i="5"/>
  <c r="BI108" i="5"/>
  <c r="BH108" i="5"/>
  <c r="BG108" i="5"/>
  <c r="BF108" i="5"/>
  <c r="T108" i="5"/>
  <c r="R108" i="5"/>
  <c r="P108" i="5"/>
  <c r="J102" i="5"/>
  <c r="J101" i="5"/>
  <c r="F101" i="5"/>
  <c r="F99" i="5"/>
  <c r="E97" i="5"/>
  <c r="J59" i="5"/>
  <c r="J58" i="5"/>
  <c r="F58" i="5"/>
  <c r="F56" i="5"/>
  <c r="E54" i="5"/>
  <c r="J20" i="5"/>
  <c r="E20" i="5"/>
  <c r="F59" i="5"/>
  <c r="J19" i="5"/>
  <c r="J14" i="5"/>
  <c r="J56" i="5" s="1"/>
  <c r="E7" i="5"/>
  <c r="E93" i="5"/>
  <c r="J39" i="4"/>
  <c r="J38" i="4"/>
  <c r="AY58" i="1"/>
  <c r="J37" i="4"/>
  <c r="AX58" i="1" s="1"/>
  <c r="BI268" i="4"/>
  <c r="BH268" i="4"/>
  <c r="BG268" i="4"/>
  <c r="BF268" i="4"/>
  <c r="T268" i="4"/>
  <c r="R268" i="4"/>
  <c r="P268" i="4"/>
  <c r="BI266" i="4"/>
  <c r="BH266" i="4"/>
  <c r="BG266" i="4"/>
  <c r="BF266" i="4"/>
  <c r="T266" i="4"/>
  <c r="R266" i="4"/>
  <c r="P266" i="4"/>
  <c r="BI264" i="4"/>
  <c r="BH264" i="4"/>
  <c r="BG264" i="4"/>
  <c r="BF264" i="4"/>
  <c r="T264" i="4"/>
  <c r="R264" i="4"/>
  <c r="P264" i="4"/>
  <c r="BI262" i="4"/>
  <c r="BH262" i="4"/>
  <c r="BG262" i="4"/>
  <c r="BF262" i="4"/>
  <c r="T262" i="4"/>
  <c r="R262" i="4"/>
  <c r="P262" i="4"/>
  <c r="BI260" i="4"/>
  <c r="BH260" i="4"/>
  <c r="BG260" i="4"/>
  <c r="BF260" i="4"/>
  <c r="T260" i="4"/>
  <c r="R260" i="4"/>
  <c r="P260" i="4"/>
  <c r="BI257" i="4"/>
  <c r="BH257" i="4"/>
  <c r="BG257" i="4"/>
  <c r="BF257" i="4"/>
  <c r="T257" i="4"/>
  <c r="R257" i="4"/>
  <c r="P257" i="4"/>
  <c r="BI255" i="4"/>
  <c r="BH255" i="4"/>
  <c r="BG255" i="4"/>
  <c r="BF255" i="4"/>
  <c r="T255" i="4"/>
  <c r="R255" i="4"/>
  <c r="P255" i="4"/>
  <c r="BI252" i="4"/>
  <c r="BH252" i="4"/>
  <c r="BG252" i="4"/>
  <c r="BF252" i="4"/>
  <c r="T252" i="4"/>
  <c r="R252" i="4"/>
  <c r="P252" i="4"/>
  <c r="BI249" i="4"/>
  <c r="BH249" i="4"/>
  <c r="BG249" i="4"/>
  <c r="BF249" i="4"/>
  <c r="T249" i="4"/>
  <c r="R249" i="4"/>
  <c r="P249" i="4"/>
  <c r="BI246" i="4"/>
  <c r="BH246" i="4"/>
  <c r="BG246" i="4"/>
  <c r="BF246" i="4"/>
  <c r="T246" i="4"/>
  <c r="R246" i="4"/>
  <c r="P246" i="4"/>
  <c r="BI243" i="4"/>
  <c r="BH243" i="4"/>
  <c r="BG243" i="4"/>
  <c r="BF243" i="4"/>
  <c r="T243" i="4"/>
  <c r="R243" i="4"/>
  <c r="P243" i="4"/>
  <c r="BI241" i="4"/>
  <c r="BH241" i="4"/>
  <c r="BG241" i="4"/>
  <c r="BF241" i="4"/>
  <c r="T241" i="4"/>
  <c r="R241" i="4"/>
  <c r="P241" i="4"/>
  <c r="BI239" i="4"/>
  <c r="BH239" i="4"/>
  <c r="BG239" i="4"/>
  <c r="BF239" i="4"/>
  <c r="T239" i="4"/>
  <c r="R239" i="4"/>
  <c r="P239" i="4"/>
  <c r="BI236" i="4"/>
  <c r="BH236" i="4"/>
  <c r="BG236" i="4"/>
  <c r="BF236" i="4"/>
  <c r="T236" i="4"/>
  <c r="R236" i="4"/>
  <c r="P236" i="4"/>
  <c r="BI234" i="4"/>
  <c r="BH234" i="4"/>
  <c r="BG234" i="4"/>
  <c r="BF234" i="4"/>
  <c r="T234" i="4"/>
  <c r="R234" i="4"/>
  <c r="P234" i="4"/>
  <c r="BI232" i="4"/>
  <c r="BH232" i="4"/>
  <c r="BG232" i="4"/>
  <c r="BF232" i="4"/>
  <c r="T232" i="4"/>
  <c r="R232" i="4"/>
  <c r="P232" i="4"/>
  <c r="BI230" i="4"/>
  <c r="BH230" i="4"/>
  <c r="BG230" i="4"/>
  <c r="BF230" i="4"/>
  <c r="T230" i="4"/>
  <c r="R230" i="4"/>
  <c r="P230" i="4"/>
  <c r="BI228" i="4"/>
  <c r="BH228" i="4"/>
  <c r="BG228" i="4"/>
  <c r="BF228" i="4"/>
  <c r="T228" i="4"/>
  <c r="R228" i="4"/>
  <c r="P228" i="4"/>
  <c r="BI226" i="4"/>
  <c r="BH226" i="4"/>
  <c r="BG226" i="4"/>
  <c r="BF226" i="4"/>
  <c r="T226" i="4"/>
  <c r="R226" i="4"/>
  <c r="P226" i="4"/>
  <c r="BI223" i="4"/>
  <c r="BH223" i="4"/>
  <c r="BG223" i="4"/>
  <c r="BF223" i="4"/>
  <c r="T223" i="4"/>
  <c r="R223" i="4"/>
  <c r="P223" i="4"/>
  <c r="BI220" i="4"/>
  <c r="BH220" i="4"/>
  <c r="BG220" i="4"/>
  <c r="BF220" i="4"/>
  <c r="T220" i="4"/>
  <c r="R220" i="4"/>
  <c r="P220" i="4"/>
  <c r="BI217" i="4"/>
  <c r="BH217" i="4"/>
  <c r="BG217" i="4"/>
  <c r="BF217" i="4"/>
  <c r="T217" i="4"/>
  <c r="R217" i="4"/>
  <c r="P217" i="4"/>
  <c r="BI214" i="4"/>
  <c r="BH214" i="4"/>
  <c r="BG214" i="4"/>
  <c r="BF214" i="4"/>
  <c r="T214" i="4"/>
  <c r="R214" i="4"/>
  <c r="P214" i="4"/>
  <c r="BI211" i="4"/>
  <c r="BH211" i="4"/>
  <c r="BG211" i="4"/>
  <c r="BF211" i="4"/>
  <c r="T211" i="4"/>
  <c r="R211" i="4"/>
  <c r="P211" i="4"/>
  <c r="BI208" i="4"/>
  <c r="BH208" i="4"/>
  <c r="BG208" i="4"/>
  <c r="BF208" i="4"/>
  <c r="T208" i="4"/>
  <c r="R208" i="4"/>
  <c r="P208" i="4"/>
  <c r="BI205" i="4"/>
  <c r="BH205" i="4"/>
  <c r="BG205" i="4"/>
  <c r="BF205" i="4"/>
  <c r="T205" i="4"/>
  <c r="R205" i="4"/>
  <c r="P205" i="4"/>
  <c r="BI203" i="4"/>
  <c r="BH203" i="4"/>
  <c r="BG203" i="4"/>
  <c r="BF203" i="4"/>
  <c r="T203" i="4"/>
  <c r="R203" i="4"/>
  <c r="P203" i="4"/>
  <c r="BI200" i="4"/>
  <c r="BH200" i="4"/>
  <c r="BG200" i="4"/>
  <c r="BF200" i="4"/>
  <c r="T200" i="4"/>
  <c r="R200" i="4"/>
  <c r="P200" i="4"/>
  <c r="BI197" i="4"/>
  <c r="BH197" i="4"/>
  <c r="BG197" i="4"/>
  <c r="BF197" i="4"/>
  <c r="T197" i="4"/>
  <c r="R197" i="4"/>
  <c r="P197" i="4"/>
  <c r="BI195" i="4"/>
  <c r="BH195" i="4"/>
  <c r="BG195" i="4"/>
  <c r="BF195" i="4"/>
  <c r="T195" i="4"/>
  <c r="R195" i="4"/>
  <c r="P195" i="4"/>
  <c r="BI193" i="4"/>
  <c r="BH193" i="4"/>
  <c r="BG193" i="4"/>
  <c r="BF193" i="4"/>
  <c r="T193" i="4"/>
  <c r="R193" i="4"/>
  <c r="P193" i="4"/>
  <c r="BI191" i="4"/>
  <c r="BH191" i="4"/>
  <c r="BG191" i="4"/>
  <c r="BF191" i="4"/>
  <c r="T191" i="4"/>
  <c r="R191" i="4"/>
  <c r="P191" i="4"/>
  <c r="BI189" i="4"/>
  <c r="BH189" i="4"/>
  <c r="BG189" i="4"/>
  <c r="BF189" i="4"/>
  <c r="T189" i="4"/>
  <c r="R189" i="4"/>
  <c r="P189" i="4"/>
  <c r="BI187" i="4"/>
  <c r="BH187" i="4"/>
  <c r="BG187" i="4"/>
  <c r="BF187" i="4"/>
  <c r="T187" i="4"/>
  <c r="R187" i="4"/>
  <c r="P187" i="4"/>
  <c r="BI185" i="4"/>
  <c r="BH185" i="4"/>
  <c r="BG185" i="4"/>
  <c r="BF185" i="4"/>
  <c r="T185" i="4"/>
  <c r="R185" i="4"/>
  <c r="P185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79" i="4"/>
  <c r="BH179" i="4"/>
  <c r="BG179" i="4"/>
  <c r="BF179" i="4"/>
  <c r="T179" i="4"/>
  <c r="R179" i="4"/>
  <c r="P179" i="4"/>
  <c r="BI177" i="4"/>
  <c r="BH177" i="4"/>
  <c r="BG177" i="4"/>
  <c r="BF177" i="4"/>
  <c r="T177" i="4"/>
  <c r="R177" i="4"/>
  <c r="P177" i="4"/>
  <c r="BI175" i="4"/>
  <c r="BH175" i="4"/>
  <c r="BG175" i="4"/>
  <c r="BF175" i="4"/>
  <c r="T175" i="4"/>
  <c r="R175" i="4"/>
  <c r="P175" i="4"/>
  <c r="BI173" i="4"/>
  <c r="BH173" i="4"/>
  <c r="BG173" i="4"/>
  <c r="BF173" i="4"/>
  <c r="T173" i="4"/>
  <c r="R173" i="4"/>
  <c r="P173" i="4"/>
  <c r="BI170" i="4"/>
  <c r="BH170" i="4"/>
  <c r="BG170" i="4"/>
  <c r="BF170" i="4"/>
  <c r="T170" i="4"/>
  <c r="R170" i="4"/>
  <c r="P170" i="4"/>
  <c r="BI167" i="4"/>
  <c r="BH167" i="4"/>
  <c r="BG167" i="4"/>
  <c r="BF167" i="4"/>
  <c r="T167" i="4"/>
  <c r="R167" i="4"/>
  <c r="P167" i="4"/>
  <c r="BI164" i="4"/>
  <c r="BH164" i="4"/>
  <c r="BG164" i="4"/>
  <c r="BF164" i="4"/>
  <c r="T164" i="4"/>
  <c r="R164" i="4"/>
  <c r="P164" i="4"/>
  <c r="BI162" i="4"/>
  <c r="BH162" i="4"/>
  <c r="BG162" i="4"/>
  <c r="BF162" i="4"/>
  <c r="T162" i="4"/>
  <c r="R162" i="4"/>
  <c r="P162" i="4"/>
  <c r="BI160" i="4"/>
  <c r="BH160" i="4"/>
  <c r="BG160" i="4"/>
  <c r="BF160" i="4"/>
  <c r="T160" i="4"/>
  <c r="R160" i="4"/>
  <c r="P160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52" i="4"/>
  <c r="BH152" i="4"/>
  <c r="BG152" i="4"/>
  <c r="BF152" i="4"/>
  <c r="T152" i="4"/>
  <c r="R152" i="4"/>
  <c r="P152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6" i="4"/>
  <c r="BH146" i="4"/>
  <c r="BG146" i="4"/>
  <c r="BF146" i="4"/>
  <c r="T146" i="4"/>
  <c r="R146" i="4"/>
  <c r="P146" i="4"/>
  <c r="BI144" i="4"/>
  <c r="BH144" i="4"/>
  <c r="BG144" i="4"/>
  <c r="BF144" i="4"/>
  <c r="T144" i="4"/>
  <c r="R144" i="4"/>
  <c r="P144" i="4"/>
  <c r="BI142" i="4"/>
  <c r="BH142" i="4"/>
  <c r="BG142" i="4"/>
  <c r="BF142" i="4"/>
  <c r="T142" i="4"/>
  <c r="R142" i="4"/>
  <c r="P142" i="4"/>
  <c r="BI140" i="4"/>
  <c r="BH140" i="4"/>
  <c r="BG140" i="4"/>
  <c r="BF140" i="4"/>
  <c r="T140" i="4"/>
  <c r="R140" i="4"/>
  <c r="P140" i="4"/>
  <c r="BI138" i="4"/>
  <c r="BH138" i="4"/>
  <c r="BG138" i="4"/>
  <c r="BF138" i="4"/>
  <c r="T138" i="4"/>
  <c r="R138" i="4"/>
  <c r="P138" i="4"/>
  <c r="BI136" i="4"/>
  <c r="BH136" i="4"/>
  <c r="BG136" i="4"/>
  <c r="BF136" i="4"/>
  <c r="T136" i="4"/>
  <c r="R136" i="4"/>
  <c r="P136" i="4"/>
  <c r="BI134" i="4"/>
  <c r="BH134" i="4"/>
  <c r="BG134" i="4"/>
  <c r="BF134" i="4"/>
  <c r="T134" i="4"/>
  <c r="R134" i="4"/>
  <c r="P134" i="4"/>
  <c r="BI130" i="4"/>
  <c r="BH130" i="4"/>
  <c r="BG130" i="4"/>
  <c r="BF130" i="4"/>
  <c r="T130" i="4"/>
  <c r="R130" i="4"/>
  <c r="P130" i="4"/>
  <c r="BI128" i="4"/>
  <c r="BH128" i="4"/>
  <c r="BG128" i="4"/>
  <c r="BF128" i="4"/>
  <c r="T128" i="4"/>
  <c r="R128" i="4"/>
  <c r="P128" i="4"/>
  <c r="BI126" i="4"/>
  <c r="BH126" i="4"/>
  <c r="BG126" i="4"/>
  <c r="BF126" i="4"/>
  <c r="T126" i="4"/>
  <c r="R126" i="4"/>
  <c r="P126" i="4"/>
  <c r="BI124" i="4"/>
  <c r="BH124" i="4"/>
  <c r="BG124" i="4"/>
  <c r="BF124" i="4"/>
  <c r="T124" i="4"/>
  <c r="R124" i="4"/>
  <c r="P124" i="4"/>
  <c r="BI122" i="4"/>
  <c r="BH122" i="4"/>
  <c r="BG122" i="4"/>
  <c r="BF122" i="4"/>
  <c r="T122" i="4"/>
  <c r="R122" i="4"/>
  <c r="P122" i="4"/>
  <c r="BI120" i="4"/>
  <c r="BH120" i="4"/>
  <c r="BG120" i="4"/>
  <c r="BF120" i="4"/>
  <c r="T120" i="4"/>
  <c r="R120" i="4"/>
  <c r="P120" i="4"/>
  <c r="BI118" i="4"/>
  <c r="BH118" i="4"/>
  <c r="BG118" i="4"/>
  <c r="BF118" i="4"/>
  <c r="T118" i="4"/>
  <c r="R118" i="4"/>
  <c r="P118" i="4"/>
  <c r="BI116" i="4"/>
  <c r="BH116" i="4"/>
  <c r="BG116" i="4"/>
  <c r="BF116" i="4"/>
  <c r="T116" i="4"/>
  <c r="R116" i="4"/>
  <c r="P116" i="4"/>
  <c r="BI114" i="4"/>
  <c r="BH114" i="4"/>
  <c r="BG114" i="4"/>
  <c r="BF114" i="4"/>
  <c r="T114" i="4"/>
  <c r="R114" i="4"/>
  <c r="P114" i="4"/>
  <c r="BI112" i="4"/>
  <c r="BH112" i="4"/>
  <c r="BG112" i="4"/>
  <c r="BF112" i="4"/>
  <c r="T112" i="4"/>
  <c r="R112" i="4"/>
  <c r="P112" i="4"/>
  <c r="BI110" i="4"/>
  <c r="BH110" i="4"/>
  <c r="BG110" i="4"/>
  <c r="BF110" i="4"/>
  <c r="T110" i="4"/>
  <c r="R110" i="4"/>
  <c r="P110" i="4"/>
  <c r="BI108" i="4"/>
  <c r="BH108" i="4"/>
  <c r="BG108" i="4"/>
  <c r="BF108" i="4"/>
  <c r="T108" i="4"/>
  <c r="R108" i="4"/>
  <c r="P108" i="4"/>
  <c r="BI106" i="4"/>
  <c r="BH106" i="4"/>
  <c r="BG106" i="4"/>
  <c r="BF106" i="4"/>
  <c r="T106" i="4"/>
  <c r="R106" i="4"/>
  <c r="P106" i="4"/>
  <c r="BI104" i="4"/>
  <c r="BH104" i="4"/>
  <c r="BG104" i="4"/>
  <c r="BF104" i="4"/>
  <c r="T104" i="4"/>
  <c r="R104" i="4"/>
  <c r="P104" i="4"/>
  <c r="BI102" i="4"/>
  <c r="BH102" i="4"/>
  <c r="BG102" i="4"/>
  <c r="BF102" i="4"/>
  <c r="T102" i="4"/>
  <c r="R102" i="4"/>
  <c r="P102" i="4"/>
  <c r="BI100" i="4"/>
  <c r="BH100" i="4"/>
  <c r="BG100" i="4"/>
  <c r="BF100" i="4"/>
  <c r="T100" i="4"/>
  <c r="R100" i="4"/>
  <c r="P100" i="4"/>
  <c r="BI98" i="4"/>
  <c r="BH98" i="4"/>
  <c r="BG98" i="4"/>
  <c r="BF98" i="4"/>
  <c r="T98" i="4"/>
  <c r="R98" i="4"/>
  <c r="P98" i="4"/>
  <c r="BI96" i="4"/>
  <c r="BH96" i="4"/>
  <c r="BG96" i="4"/>
  <c r="BF96" i="4"/>
  <c r="T96" i="4"/>
  <c r="R96" i="4"/>
  <c r="P96" i="4"/>
  <c r="BI94" i="4"/>
  <c r="BH94" i="4"/>
  <c r="BG94" i="4"/>
  <c r="BF94" i="4"/>
  <c r="T94" i="4"/>
  <c r="R94" i="4"/>
  <c r="P94" i="4"/>
  <c r="J88" i="4"/>
  <c r="J87" i="4"/>
  <c r="F87" i="4"/>
  <c r="F85" i="4"/>
  <c r="E83" i="4"/>
  <c r="J59" i="4"/>
  <c r="J58" i="4"/>
  <c r="F58" i="4"/>
  <c r="F56" i="4"/>
  <c r="E54" i="4"/>
  <c r="J20" i="4"/>
  <c r="E20" i="4"/>
  <c r="F88" i="4"/>
  <c r="J19" i="4"/>
  <c r="J14" i="4"/>
  <c r="J85" i="4"/>
  <c r="E7" i="4"/>
  <c r="E79" i="4"/>
  <c r="J39" i="3"/>
  <c r="J38" i="3"/>
  <c r="AY57" i="1"/>
  <c r="J37" i="3"/>
  <c r="AX57" i="1"/>
  <c r="BI264" i="3"/>
  <c r="BH264" i="3"/>
  <c r="BG264" i="3"/>
  <c r="BF264" i="3"/>
  <c r="T264" i="3"/>
  <c r="R264" i="3"/>
  <c r="P264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8" i="3"/>
  <c r="BH258" i="3"/>
  <c r="BG258" i="3"/>
  <c r="BF258" i="3"/>
  <c r="T258" i="3"/>
  <c r="R258" i="3"/>
  <c r="P258" i="3"/>
  <c r="BI256" i="3"/>
  <c r="BH256" i="3"/>
  <c r="BG256" i="3"/>
  <c r="BF256" i="3"/>
  <c r="T256" i="3"/>
  <c r="R256" i="3"/>
  <c r="P256" i="3"/>
  <c r="BI253" i="3"/>
  <c r="BH253" i="3"/>
  <c r="BG253" i="3"/>
  <c r="BF253" i="3"/>
  <c r="T253" i="3"/>
  <c r="R253" i="3"/>
  <c r="P253" i="3"/>
  <c r="BI251" i="3"/>
  <c r="BH251" i="3"/>
  <c r="BG251" i="3"/>
  <c r="BF251" i="3"/>
  <c r="T251" i="3"/>
  <c r="R251" i="3"/>
  <c r="P251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R245" i="3"/>
  <c r="P245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5" i="3"/>
  <c r="BH225" i="3"/>
  <c r="BG225" i="3"/>
  <c r="BF225" i="3"/>
  <c r="T225" i="3"/>
  <c r="R225" i="3"/>
  <c r="P225" i="3"/>
  <c r="BI222" i="3"/>
  <c r="BH222" i="3"/>
  <c r="BG222" i="3"/>
  <c r="BF222" i="3"/>
  <c r="T222" i="3"/>
  <c r="R222" i="3"/>
  <c r="P222" i="3"/>
  <c r="BI219" i="3"/>
  <c r="BH219" i="3"/>
  <c r="BG219" i="3"/>
  <c r="BF219" i="3"/>
  <c r="T219" i="3"/>
  <c r="R219" i="3"/>
  <c r="P219" i="3"/>
  <c r="BI216" i="3"/>
  <c r="BH216" i="3"/>
  <c r="BG216" i="3"/>
  <c r="BF216" i="3"/>
  <c r="T216" i="3"/>
  <c r="R216" i="3"/>
  <c r="P216" i="3"/>
  <c r="BI213" i="3"/>
  <c r="BH213" i="3"/>
  <c r="BG213" i="3"/>
  <c r="BF213" i="3"/>
  <c r="T213" i="3"/>
  <c r="R213" i="3"/>
  <c r="P213" i="3"/>
  <c r="BI210" i="3"/>
  <c r="BH210" i="3"/>
  <c r="BG210" i="3"/>
  <c r="BF210" i="3"/>
  <c r="T210" i="3"/>
  <c r="R210" i="3"/>
  <c r="P210" i="3"/>
  <c r="BI207" i="3"/>
  <c r="BH207" i="3"/>
  <c r="BG207" i="3"/>
  <c r="BF207" i="3"/>
  <c r="T207" i="3"/>
  <c r="R207" i="3"/>
  <c r="P207" i="3"/>
  <c r="BI204" i="3"/>
  <c r="BH204" i="3"/>
  <c r="BG204" i="3"/>
  <c r="BF204" i="3"/>
  <c r="T204" i="3"/>
  <c r="R204" i="3"/>
  <c r="P204" i="3"/>
  <c r="BI202" i="3"/>
  <c r="BH202" i="3"/>
  <c r="BG202" i="3"/>
  <c r="BF202" i="3"/>
  <c r="T202" i="3"/>
  <c r="R202" i="3"/>
  <c r="P202" i="3"/>
  <c r="BI200" i="3"/>
  <c r="BH200" i="3"/>
  <c r="BG200" i="3"/>
  <c r="BF200" i="3"/>
  <c r="T200" i="3"/>
  <c r="R200" i="3"/>
  <c r="P200" i="3"/>
  <c r="BI198" i="3"/>
  <c r="BH198" i="3"/>
  <c r="BG198" i="3"/>
  <c r="BF198" i="3"/>
  <c r="T198" i="3"/>
  <c r="R198" i="3"/>
  <c r="P198" i="3"/>
  <c r="BI196" i="3"/>
  <c r="BH196" i="3"/>
  <c r="BG196" i="3"/>
  <c r="BF196" i="3"/>
  <c r="T196" i="3"/>
  <c r="R196" i="3"/>
  <c r="P196" i="3"/>
  <c r="BI194" i="3"/>
  <c r="BH194" i="3"/>
  <c r="BG194" i="3"/>
  <c r="BF194" i="3"/>
  <c r="T194" i="3"/>
  <c r="R194" i="3"/>
  <c r="P194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70" i="3"/>
  <c r="BH170" i="3"/>
  <c r="BG170" i="3"/>
  <c r="BF170" i="3"/>
  <c r="T170" i="3"/>
  <c r="R170" i="3"/>
  <c r="P170" i="3"/>
  <c r="BI168" i="3"/>
  <c r="BH168" i="3"/>
  <c r="BG168" i="3"/>
  <c r="BF168" i="3"/>
  <c r="T168" i="3"/>
  <c r="R168" i="3"/>
  <c r="P168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60" i="3"/>
  <c r="BH160" i="3"/>
  <c r="BG160" i="3"/>
  <c r="BF160" i="3"/>
  <c r="T160" i="3"/>
  <c r="R160" i="3"/>
  <c r="P160" i="3"/>
  <c r="BI158" i="3"/>
  <c r="BH158" i="3"/>
  <c r="BG158" i="3"/>
  <c r="BF158" i="3"/>
  <c r="T158" i="3"/>
  <c r="R158" i="3"/>
  <c r="P158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6" i="3"/>
  <c r="BH126" i="3"/>
  <c r="BG126" i="3"/>
  <c r="BF126" i="3"/>
  <c r="T126" i="3"/>
  <c r="R126" i="3"/>
  <c r="P126" i="3"/>
  <c r="BI124" i="3"/>
  <c r="BH124" i="3"/>
  <c r="BG124" i="3"/>
  <c r="BF124" i="3"/>
  <c r="T124" i="3"/>
  <c r="R124" i="3"/>
  <c r="P124" i="3"/>
  <c r="BI122" i="3"/>
  <c r="BH122" i="3"/>
  <c r="BG122" i="3"/>
  <c r="BF122" i="3"/>
  <c r="T122" i="3"/>
  <c r="R122" i="3"/>
  <c r="P122" i="3"/>
  <c r="BI120" i="3"/>
  <c r="BH120" i="3"/>
  <c r="BG120" i="3"/>
  <c r="BF120" i="3"/>
  <c r="T120" i="3"/>
  <c r="R120" i="3"/>
  <c r="P120" i="3"/>
  <c r="BI118" i="3"/>
  <c r="BH118" i="3"/>
  <c r="BG118" i="3"/>
  <c r="BF118" i="3"/>
  <c r="T118" i="3"/>
  <c r="R118" i="3"/>
  <c r="P118" i="3"/>
  <c r="BI116" i="3"/>
  <c r="BH116" i="3"/>
  <c r="BG116" i="3"/>
  <c r="BF116" i="3"/>
  <c r="T116" i="3"/>
  <c r="R116" i="3"/>
  <c r="P116" i="3"/>
  <c r="BI114" i="3"/>
  <c r="BH114" i="3"/>
  <c r="BG114" i="3"/>
  <c r="BF114" i="3"/>
  <c r="T114" i="3"/>
  <c r="R114" i="3"/>
  <c r="P114" i="3"/>
  <c r="BI112" i="3"/>
  <c r="BH112" i="3"/>
  <c r="BG112" i="3"/>
  <c r="BF112" i="3"/>
  <c r="T112" i="3"/>
  <c r="R112" i="3"/>
  <c r="P112" i="3"/>
  <c r="BI110" i="3"/>
  <c r="BH110" i="3"/>
  <c r="BG110" i="3"/>
  <c r="BF110" i="3"/>
  <c r="T110" i="3"/>
  <c r="R110" i="3"/>
  <c r="P110" i="3"/>
  <c r="BI108" i="3"/>
  <c r="BH108" i="3"/>
  <c r="BG108" i="3"/>
  <c r="BF108" i="3"/>
  <c r="T108" i="3"/>
  <c r="R108" i="3"/>
  <c r="P108" i="3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BI102" i="3"/>
  <c r="BH102" i="3"/>
  <c r="BG102" i="3"/>
  <c r="BF102" i="3"/>
  <c r="T102" i="3"/>
  <c r="R102" i="3"/>
  <c r="P102" i="3"/>
  <c r="BI100" i="3"/>
  <c r="BH100" i="3"/>
  <c r="BG100" i="3"/>
  <c r="BF100" i="3"/>
  <c r="T100" i="3"/>
  <c r="R100" i="3"/>
  <c r="P100" i="3"/>
  <c r="BI98" i="3"/>
  <c r="BH98" i="3"/>
  <c r="BG98" i="3"/>
  <c r="BF98" i="3"/>
  <c r="T98" i="3"/>
  <c r="R98" i="3"/>
  <c r="P98" i="3"/>
  <c r="BI95" i="3"/>
  <c r="BH95" i="3"/>
  <c r="BG95" i="3"/>
  <c r="BF95" i="3"/>
  <c r="T95" i="3"/>
  <c r="T94" i="3"/>
  <c r="R95" i="3"/>
  <c r="R94" i="3"/>
  <c r="P95" i="3"/>
  <c r="P94" i="3"/>
  <c r="J89" i="3"/>
  <c r="J88" i="3"/>
  <c r="F88" i="3"/>
  <c r="F86" i="3"/>
  <c r="E84" i="3"/>
  <c r="J59" i="3"/>
  <c r="J58" i="3"/>
  <c r="F58" i="3"/>
  <c r="F56" i="3"/>
  <c r="E54" i="3"/>
  <c r="J20" i="3"/>
  <c r="E20" i="3"/>
  <c r="F89" i="3" s="1"/>
  <c r="J19" i="3"/>
  <c r="J14" i="3"/>
  <c r="J86" i="3"/>
  <c r="E7" i="3"/>
  <c r="E50" i="3" s="1"/>
  <c r="J39" i="2"/>
  <c r="J38" i="2"/>
  <c r="AY56" i="1"/>
  <c r="J37" i="2"/>
  <c r="AX56" i="1"/>
  <c r="BI441" i="2"/>
  <c r="BH441" i="2"/>
  <c r="BG441" i="2"/>
  <c r="BF441" i="2"/>
  <c r="T441" i="2"/>
  <c r="T440" i="2"/>
  <c r="R441" i="2"/>
  <c r="R440" i="2"/>
  <c r="P441" i="2"/>
  <c r="P440" i="2"/>
  <c r="BI438" i="2"/>
  <c r="BH438" i="2"/>
  <c r="BG438" i="2"/>
  <c r="BF438" i="2"/>
  <c r="T438" i="2"/>
  <c r="R438" i="2"/>
  <c r="P438" i="2"/>
  <c r="BI435" i="2"/>
  <c r="BH435" i="2"/>
  <c r="BG435" i="2"/>
  <c r="BF435" i="2"/>
  <c r="T435" i="2"/>
  <c r="R435" i="2"/>
  <c r="P435" i="2"/>
  <c r="BI430" i="2"/>
  <c r="BH430" i="2"/>
  <c r="BG430" i="2"/>
  <c r="BF430" i="2"/>
  <c r="T430" i="2"/>
  <c r="R430" i="2"/>
  <c r="P430" i="2"/>
  <c r="BI424" i="2"/>
  <c r="BH424" i="2"/>
  <c r="BG424" i="2"/>
  <c r="BF424" i="2"/>
  <c r="T424" i="2"/>
  <c r="R424" i="2"/>
  <c r="P424" i="2"/>
  <c r="BI419" i="2"/>
  <c r="BH419" i="2"/>
  <c r="BG419" i="2"/>
  <c r="BF419" i="2"/>
  <c r="T419" i="2"/>
  <c r="R419" i="2"/>
  <c r="P419" i="2"/>
  <c r="BI415" i="2"/>
  <c r="BH415" i="2"/>
  <c r="BG415" i="2"/>
  <c r="BF415" i="2"/>
  <c r="T415" i="2"/>
  <c r="R415" i="2"/>
  <c r="P415" i="2"/>
  <c r="BI410" i="2"/>
  <c r="BH410" i="2"/>
  <c r="BG410" i="2"/>
  <c r="BF410" i="2"/>
  <c r="T410" i="2"/>
  <c r="R410" i="2"/>
  <c r="P410" i="2"/>
  <c r="BI405" i="2"/>
  <c r="BH405" i="2"/>
  <c r="BG405" i="2"/>
  <c r="BF405" i="2"/>
  <c r="T405" i="2"/>
  <c r="R405" i="2"/>
  <c r="P405" i="2"/>
  <c r="BI400" i="2"/>
  <c r="BH400" i="2"/>
  <c r="BG400" i="2"/>
  <c r="BF400" i="2"/>
  <c r="T400" i="2"/>
  <c r="R400" i="2"/>
  <c r="P400" i="2"/>
  <c r="BI395" i="2"/>
  <c r="BH395" i="2"/>
  <c r="BG395" i="2"/>
  <c r="BF395" i="2"/>
  <c r="T395" i="2"/>
  <c r="R395" i="2"/>
  <c r="P395" i="2"/>
  <c r="BI391" i="2"/>
  <c r="BH391" i="2"/>
  <c r="BG391" i="2"/>
  <c r="BF391" i="2"/>
  <c r="T391" i="2"/>
  <c r="R391" i="2"/>
  <c r="P391" i="2"/>
  <c r="BI387" i="2"/>
  <c r="BH387" i="2"/>
  <c r="BG387" i="2"/>
  <c r="BF387" i="2"/>
  <c r="T387" i="2"/>
  <c r="R387" i="2"/>
  <c r="P387" i="2"/>
  <c r="BI383" i="2"/>
  <c r="BH383" i="2"/>
  <c r="BG383" i="2"/>
  <c r="BF383" i="2"/>
  <c r="T383" i="2"/>
  <c r="R383" i="2"/>
  <c r="P383" i="2"/>
  <c r="BI379" i="2"/>
  <c r="BH379" i="2"/>
  <c r="BG379" i="2"/>
  <c r="BF379" i="2"/>
  <c r="T379" i="2"/>
  <c r="R379" i="2"/>
  <c r="P379" i="2"/>
  <c r="BI375" i="2"/>
  <c r="BH375" i="2"/>
  <c r="BG375" i="2"/>
  <c r="BF375" i="2"/>
  <c r="T375" i="2"/>
  <c r="R375" i="2"/>
  <c r="P375" i="2"/>
  <c r="BI371" i="2"/>
  <c r="BH371" i="2"/>
  <c r="BG371" i="2"/>
  <c r="BF371" i="2"/>
  <c r="T371" i="2"/>
  <c r="R371" i="2"/>
  <c r="P371" i="2"/>
  <c r="BI368" i="2"/>
  <c r="BH368" i="2"/>
  <c r="BG368" i="2"/>
  <c r="BF368" i="2"/>
  <c r="T368" i="2"/>
  <c r="R368" i="2"/>
  <c r="P368" i="2"/>
  <c r="BI364" i="2"/>
  <c r="BH364" i="2"/>
  <c r="BG364" i="2"/>
  <c r="BF364" i="2"/>
  <c r="T364" i="2"/>
  <c r="R364" i="2"/>
  <c r="P364" i="2"/>
  <c r="BI360" i="2"/>
  <c r="BH360" i="2"/>
  <c r="BG360" i="2"/>
  <c r="BF360" i="2"/>
  <c r="T360" i="2"/>
  <c r="R360" i="2"/>
  <c r="P360" i="2"/>
  <c r="BI356" i="2"/>
  <c r="BH356" i="2"/>
  <c r="BG356" i="2"/>
  <c r="BF356" i="2"/>
  <c r="T356" i="2"/>
  <c r="R356" i="2"/>
  <c r="P356" i="2"/>
  <c r="BI349" i="2"/>
  <c r="BH349" i="2"/>
  <c r="BG349" i="2"/>
  <c r="BF349" i="2"/>
  <c r="T349" i="2"/>
  <c r="R349" i="2"/>
  <c r="P349" i="2"/>
  <c r="BI346" i="2"/>
  <c r="BH346" i="2"/>
  <c r="BG346" i="2"/>
  <c r="BF346" i="2"/>
  <c r="T346" i="2"/>
  <c r="R346" i="2"/>
  <c r="P346" i="2"/>
  <c r="BI341" i="2"/>
  <c r="BH341" i="2"/>
  <c r="BG341" i="2"/>
  <c r="BF341" i="2"/>
  <c r="T341" i="2"/>
  <c r="R341" i="2"/>
  <c r="P341" i="2"/>
  <c r="BI336" i="2"/>
  <c r="BH336" i="2"/>
  <c r="BG336" i="2"/>
  <c r="BF336" i="2"/>
  <c r="T336" i="2"/>
  <c r="T335" i="2"/>
  <c r="R336" i="2"/>
  <c r="R335" i="2" s="1"/>
  <c r="P336" i="2"/>
  <c r="P335" i="2"/>
  <c r="BI326" i="2"/>
  <c r="BH326" i="2"/>
  <c r="BG326" i="2"/>
  <c r="BF326" i="2"/>
  <c r="T326" i="2"/>
  <c r="R326" i="2"/>
  <c r="P326" i="2"/>
  <c r="BI318" i="2"/>
  <c r="BH318" i="2"/>
  <c r="BG318" i="2"/>
  <c r="BF318" i="2"/>
  <c r="T318" i="2"/>
  <c r="R318" i="2"/>
  <c r="P318" i="2"/>
  <c r="BI311" i="2"/>
  <c r="BH311" i="2"/>
  <c r="BG311" i="2"/>
  <c r="BF311" i="2"/>
  <c r="T311" i="2"/>
  <c r="R311" i="2"/>
  <c r="P311" i="2"/>
  <c r="BI305" i="2"/>
  <c r="BH305" i="2"/>
  <c r="BG305" i="2"/>
  <c r="BF305" i="2"/>
  <c r="T305" i="2"/>
  <c r="R305" i="2"/>
  <c r="P305" i="2"/>
  <c r="BI298" i="2"/>
  <c r="BH298" i="2"/>
  <c r="BG298" i="2"/>
  <c r="BF298" i="2"/>
  <c r="T298" i="2"/>
  <c r="R298" i="2"/>
  <c r="P298" i="2"/>
  <c r="BI292" i="2"/>
  <c r="BH292" i="2"/>
  <c r="BG292" i="2"/>
  <c r="BF292" i="2"/>
  <c r="T292" i="2"/>
  <c r="R292" i="2"/>
  <c r="P292" i="2"/>
  <c r="BI287" i="2"/>
  <c r="BH287" i="2"/>
  <c r="BG287" i="2"/>
  <c r="BF287" i="2"/>
  <c r="T287" i="2"/>
  <c r="R287" i="2"/>
  <c r="P287" i="2"/>
  <c r="BI280" i="2"/>
  <c r="BH280" i="2"/>
  <c r="BG280" i="2"/>
  <c r="BF280" i="2"/>
  <c r="T280" i="2"/>
  <c r="R280" i="2"/>
  <c r="P280" i="2"/>
  <c r="BI274" i="2"/>
  <c r="BH274" i="2"/>
  <c r="BG274" i="2"/>
  <c r="BF274" i="2"/>
  <c r="T274" i="2"/>
  <c r="R274" i="2"/>
  <c r="P274" i="2"/>
  <c r="BI266" i="2"/>
  <c r="BH266" i="2"/>
  <c r="BG266" i="2"/>
  <c r="BF266" i="2"/>
  <c r="T266" i="2"/>
  <c r="R266" i="2"/>
  <c r="P266" i="2"/>
  <c r="BI262" i="2"/>
  <c r="BH262" i="2"/>
  <c r="BG262" i="2"/>
  <c r="BF262" i="2"/>
  <c r="T262" i="2"/>
  <c r="R262" i="2"/>
  <c r="P262" i="2"/>
  <c r="BI256" i="2"/>
  <c r="BH256" i="2"/>
  <c r="BG256" i="2"/>
  <c r="BF256" i="2"/>
  <c r="T256" i="2"/>
  <c r="R256" i="2"/>
  <c r="P256" i="2"/>
  <c r="BI250" i="2"/>
  <c r="BH250" i="2"/>
  <c r="BG250" i="2"/>
  <c r="BF250" i="2"/>
  <c r="T250" i="2"/>
  <c r="R250" i="2"/>
  <c r="P250" i="2"/>
  <c r="BI245" i="2"/>
  <c r="BH245" i="2"/>
  <c r="BG245" i="2"/>
  <c r="BF245" i="2"/>
  <c r="T245" i="2"/>
  <c r="R245" i="2"/>
  <c r="P245" i="2"/>
  <c r="BI238" i="2"/>
  <c r="BH238" i="2"/>
  <c r="BG238" i="2"/>
  <c r="BF238" i="2"/>
  <c r="T238" i="2"/>
  <c r="R238" i="2"/>
  <c r="P238" i="2"/>
  <c r="BI231" i="2"/>
  <c r="BH231" i="2"/>
  <c r="BG231" i="2"/>
  <c r="BF231" i="2"/>
  <c r="T231" i="2"/>
  <c r="R231" i="2"/>
  <c r="P231" i="2"/>
  <c r="BI227" i="2"/>
  <c r="BH227" i="2"/>
  <c r="BG227" i="2"/>
  <c r="BF227" i="2"/>
  <c r="T227" i="2"/>
  <c r="R227" i="2"/>
  <c r="P227" i="2"/>
  <c r="BI217" i="2"/>
  <c r="BH217" i="2"/>
  <c r="BG217" i="2"/>
  <c r="BF217" i="2"/>
  <c r="T217" i="2"/>
  <c r="R217" i="2"/>
  <c r="P217" i="2"/>
  <c r="BI205" i="2"/>
  <c r="BH205" i="2"/>
  <c r="BG205" i="2"/>
  <c r="BF205" i="2"/>
  <c r="T205" i="2"/>
  <c r="R205" i="2"/>
  <c r="P205" i="2"/>
  <c r="BI195" i="2"/>
  <c r="BH195" i="2"/>
  <c r="BG195" i="2"/>
  <c r="BF195" i="2"/>
  <c r="T195" i="2"/>
  <c r="R195" i="2"/>
  <c r="P195" i="2"/>
  <c r="BI185" i="2"/>
  <c r="BH185" i="2"/>
  <c r="BG185" i="2"/>
  <c r="BF185" i="2"/>
  <c r="T185" i="2"/>
  <c r="R185" i="2"/>
  <c r="P185" i="2"/>
  <c r="BI176" i="2"/>
  <c r="BH176" i="2"/>
  <c r="BG176" i="2"/>
  <c r="BF176" i="2"/>
  <c r="T176" i="2"/>
  <c r="R176" i="2"/>
  <c r="P176" i="2"/>
  <c r="BI172" i="2"/>
  <c r="BH172" i="2"/>
  <c r="BG172" i="2"/>
  <c r="BF172" i="2"/>
  <c r="T172" i="2"/>
  <c r="R172" i="2"/>
  <c r="P172" i="2"/>
  <c r="BI168" i="2"/>
  <c r="BH168" i="2"/>
  <c r="BG168" i="2"/>
  <c r="BF168" i="2"/>
  <c r="T168" i="2"/>
  <c r="R168" i="2"/>
  <c r="P168" i="2"/>
  <c r="BI158" i="2"/>
  <c r="BH158" i="2"/>
  <c r="BG158" i="2"/>
  <c r="BF158" i="2"/>
  <c r="T158" i="2"/>
  <c r="R158" i="2"/>
  <c r="P158" i="2"/>
  <c r="BI149" i="2"/>
  <c r="BH149" i="2"/>
  <c r="BG149" i="2"/>
  <c r="BF149" i="2"/>
  <c r="T149" i="2"/>
  <c r="R149" i="2"/>
  <c r="P149" i="2"/>
  <c r="BI144" i="2"/>
  <c r="BH144" i="2"/>
  <c r="BG144" i="2"/>
  <c r="BF144" i="2"/>
  <c r="T144" i="2"/>
  <c r="R144" i="2"/>
  <c r="P144" i="2"/>
  <c r="BI137" i="2"/>
  <c r="BH137" i="2"/>
  <c r="BG137" i="2"/>
  <c r="BF137" i="2"/>
  <c r="T137" i="2"/>
  <c r="R137" i="2"/>
  <c r="P137" i="2"/>
  <c r="BI128" i="2"/>
  <c r="BH128" i="2"/>
  <c r="BG128" i="2"/>
  <c r="BF128" i="2"/>
  <c r="T128" i="2"/>
  <c r="R128" i="2"/>
  <c r="P128" i="2"/>
  <c r="BI123" i="2"/>
  <c r="BH123" i="2"/>
  <c r="BG123" i="2"/>
  <c r="BF123" i="2"/>
  <c r="T123" i="2"/>
  <c r="R123" i="2"/>
  <c r="P123" i="2"/>
  <c r="BI118" i="2"/>
  <c r="BH118" i="2"/>
  <c r="BG118" i="2"/>
  <c r="BF118" i="2"/>
  <c r="T118" i="2"/>
  <c r="R118" i="2"/>
  <c r="P118" i="2"/>
  <c r="BI113" i="2"/>
  <c r="BH113" i="2"/>
  <c r="BG113" i="2"/>
  <c r="BF113" i="2"/>
  <c r="T113" i="2"/>
  <c r="R113" i="2"/>
  <c r="P113" i="2"/>
  <c r="BI106" i="2"/>
  <c r="BH106" i="2"/>
  <c r="BG106" i="2"/>
  <c r="BF106" i="2"/>
  <c r="T106" i="2"/>
  <c r="R106" i="2"/>
  <c r="P106" i="2"/>
  <c r="BI101" i="2"/>
  <c r="BH101" i="2"/>
  <c r="BG101" i="2"/>
  <c r="BF101" i="2"/>
  <c r="T101" i="2"/>
  <c r="R101" i="2"/>
  <c r="P101" i="2"/>
  <c r="BI96" i="2"/>
  <c r="BH96" i="2"/>
  <c r="BG96" i="2"/>
  <c r="BF96" i="2"/>
  <c r="T96" i="2"/>
  <c r="R96" i="2"/>
  <c r="P96" i="2"/>
  <c r="J90" i="2"/>
  <c r="J89" i="2"/>
  <c r="F89" i="2"/>
  <c r="F87" i="2"/>
  <c r="E85" i="2"/>
  <c r="J59" i="2"/>
  <c r="J58" i="2"/>
  <c r="F58" i="2"/>
  <c r="F56" i="2"/>
  <c r="E54" i="2"/>
  <c r="J20" i="2"/>
  <c r="E20" i="2"/>
  <c r="F90" i="2"/>
  <c r="J19" i="2"/>
  <c r="J14" i="2"/>
  <c r="J87" i="2"/>
  <c r="E7" i="2"/>
  <c r="E81" i="2" s="1"/>
  <c r="L50" i="1"/>
  <c r="AM50" i="1"/>
  <c r="AM49" i="1"/>
  <c r="L49" i="1"/>
  <c r="AM47" i="1"/>
  <c r="L47" i="1"/>
  <c r="L45" i="1"/>
  <c r="L44" i="1"/>
  <c r="J298" i="2"/>
  <c r="BK287" i="2"/>
  <c r="BK256" i="2"/>
  <c r="BK238" i="2"/>
  <c r="BK205" i="2"/>
  <c r="BK172" i="2"/>
  <c r="BK144" i="2"/>
  <c r="BK118" i="2"/>
  <c r="J96" i="2"/>
  <c r="J430" i="2"/>
  <c r="BK410" i="2"/>
  <c r="BK391" i="2"/>
  <c r="BK375" i="2"/>
  <c r="BK360" i="2"/>
  <c r="J341" i="2"/>
  <c r="BK311" i="2"/>
  <c r="J287" i="2"/>
  <c r="J262" i="2"/>
  <c r="J238" i="2"/>
  <c r="J205" i="2"/>
  <c r="J172" i="2"/>
  <c r="BK137" i="2"/>
  <c r="J118" i="2"/>
  <c r="BK96" i="2"/>
  <c r="J260" i="3"/>
  <c r="J251" i="3"/>
  <c r="J241" i="3"/>
  <c r="BK233" i="3"/>
  <c r="BK222" i="3"/>
  <c r="J210" i="3"/>
  <c r="BK200" i="3"/>
  <c r="J192" i="3"/>
  <c r="J188" i="3"/>
  <c r="J180" i="3"/>
  <c r="BK172" i="3"/>
  <c r="BK164" i="3"/>
  <c r="BK156" i="3"/>
  <c r="BK146" i="3"/>
  <c r="BK138" i="3"/>
  <c r="J130" i="3"/>
  <c r="J122" i="3"/>
  <c r="J114" i="3"/>
  <c r="J106" i="3"/>
  <c r="BK98" i="3"/>
  <c r="BK258" i="3"/>
  <c r="BK245" i="3"/>
  <c r="J237" i="3"/>
  <c r="BK231" i="3"/>
  <c r="BK219" i="3"/>
  <c r="J207" i="3"/>
  <c r="J200" i="3"/>
  <c r="BK196" i="3"/>
  <c r="BK182" i="3"/>
  <c r="BK174" i="3"/>
  <c r="BK166" i="3"/>
  <c r="BK158" i="3"/>
  <c r="BK150" i="3"/>
  <c r="J140" i="3"/>
  <c r="J134" i="3"/>
  <c r="BK126" i="3"/>
  <c r="BK118" i="3"/>
  <c r="J110" i="3"/>
  <c r="BK102" i="3"/>
  <c r="BK268" i="4"/>
  <c r="BK260" i="4"/>
  <c r="J249" i="4"/>
  <c r="BK239" i="4"/>
  <c r="BK230" i="4"/>
  <c r="J223" i="4"/>
  <c r="BK211" i="4"/>
  <c r="BK200" i="4"/>
  <c r="BK191" i="4"/>
  <c r="J183" i="4"/>
  <c r="J170" i="4"/>
  <c r="J160" i="4"/>
  <c r="BK156" i="4"/>
  <c r="J144" i="4"/>
  <c r="J136" i="4"/>
  <c r="J130" i="4"/>
  <c r="J118" i="4"/>
  <c r="BK110" i="4"/>
  <c r="BK106" i="4"/>
  <c r="J94" i="4"/>
  <c r="J262" i="4"/>
  <c r="J252" i="4"/>
  <c r="J241" i="4"/>
  <c r="BK232" i="4"/>
  <c r="J226" i="4"/>
  <c r="BK220" i="4"/>
  <c r="J203" i="4"/>
  <c r="BK193" i="4"/>
  <c r="J189" i="4"/>
  <c r="J181" i="4"/>
  <c r="BK175" i="4"/>
  <c r="BK164" i="4"/>
  <c r="J156" i="4"/>
  <c r="J148" i="4"/>
  <c r="J140" i="4"/>
  <c r="BK130" i="4"/>
  <c r="BK120" i="4"/>
  <c r="BK112" i="4"/>
  <c r="BK104" i="4"/>
  <c r="J96" i="4"/>
  <c r="BK766" i="5"/>
  <c r="BK752" i="5"/>
  <c r="J738" i="5"/>
  <c r="J723" i="5"/>
  <c r="J709" i="5"/>
  <c r="BK692" i="5"/>
  <c r="J678" i="5"/>
  <c r="J663" i="5"/>
  <c r="BK650" i="5"/>
  <c r="J632" i="5"/>
  <c r="BK618" i="5"/>
  <c r="J601" i="5"/>
  <c r="J587" i="5"/>
  <c r="J572" i="5"/>
  <c r="BK561" i="5"/>
  <c r="BK547" i="5"/>
  <c r="J534" i="5"/>
  <c r="BK517" i="5"/>
  <c r="BK503" i="5"/>
  <c r="J487" i="5"/>
  <c r="J472" i="5"/>
  <c r="J458" i="5"/>
  <c r="BK443" i="5"/>
  <c r="BK435" i="5"/>
  <c r="J427" i="5"/>
  <c r="J419" i="5"/>
  <c r="BK410" i="5"/>
  <c r="J404" i="5"/>
  <c r="J396" i="5"/>
  <c r="J386" i="5"/>
  <c r="BK379" i="5"/>
  <c r="BK364" i="5"/>
  <c r="BK353" i="5"/>
  <c r="BK347" i="5"/>
  <c r="J341" i="5"/>
  <c r="J334" i="5"/>
  <c r="BK321" i="5"/>
  <c r="BK308" i="5"/>
  <c r="J299" i="5"/>
  <c r="J290" i="5"/>
  <c r="J278" i="5"/>
  <c r="J264" i="5"/>
  <c r="BK252" i="5"/>
  <c r="J237" i="5"/>
  <c r="J221" i="5"/>
  <c r="J206" i="5"/>
  <c r="BK183" i="5"/>
  <c r="J170" i="5"/>
  <c r="J163" i="5"/>
  <c r="BK141" i="5"/>
  <c r="BK125" i="5"/>
  <c r="J110" i="5"/>
  <c r="J752" i="5"/>
  <c r="BK738" i="5"/>
  <c r="BK723" i="5"/>
  <c r="BK709" i="5"/>
  <c r="BK696" i="5"/>
  <c r="BK681" i="5"/>
  <c r="J667" i="5"/>
  <c r="BK653" i="5"/>
  <c r="BK636" i="5"/>
  <c r="J622" i="5"/>
  <c r="BK611" i="5"/>
  <c r="J589" i="5"/>
  <c r="J574" i="5"/>
  <c r="J561" i="5"/>
  <c r="J547" i="5"/>
  <c r="BK534" i="5"/>
  <c r="J517" i="5"/>
  <c r="J503" i="5"/>
  <c r="BK487" i="5"/>
  <c r="BK472" i="5"/>
  <c r="BK458" i="5"/>
  <c r="J451" i="5"/>
  <c r="J443" i="5"/>
  <c r="J437" i="5"/>
  <c r="J429" i="5"/>
  <c r="J421" i="5"/>
  <c r="J410" i="5"/>
  <c r="J402" i="5"/>
  <c r="BK393" i="5"/>
  <c r="J383" i="5"/>
  <c r="BK372" i="5"/>
  <c r="J356" i="5"/>
  <c r="J344" i="5"/>
  <c r="BK331" i="5"/>
  <c r="J318" i="5"/>
  <c r="BK305" i="5"/>
  <c r="J297" i="5"/>
  <c r="J288" i="5"/>
  <c r="BK275" i="5"/>
  <c r="BK262" i="5"/>
  <c r="J248" i="5"/>
  <c r="BK234" i="5"/>
  <c r="J226" i="5"/>
  <c r="BK202" i="5"/>
  <c r="J186" i="5"/>
  <c r="J174" i="5"/>
  <c r="J159" i="5"/>
  <c r="J143" i="5"/>
  <c r="J129" i="5"/>
  <c r="J113" i="5"/>
  <c r="J113" i="6"/>
  <c r="J98" i="6"/>
  <c r="BK110" i="6"/>
  <c r="BK101" i="6"/>
  <c r="BK98" i="6"/>
  <c r="BK441" i="2"/>
  <c r="J438" i="2"/>
  <c r="BK430" i="2"/>
  <c r="BK419" i="2"/>
  <c r="BK415" i="2"/>
  <c r="J410" i="2"/>
  <c r="BK400" i="2"/>
  <c r="J391" i="2"/>
  <c r="J383" i="2"/>
  <c r="J375" i="2"/>
  <c r="J368" i="2"/>
  <c r="J360" i="2"/>
  <c r="BK349" i="2"/>
  <c r="BK341" i="2"/>
  <c r="J326" i="2"/>
  <c r="J305" i="2"/>
  <c r="J280" i="2"/>
  <c r="BK262" i="2"/>
  <c r="J231" i="2"/>
  <c r="J195" i="2"/>
  <c r="J168" i="2"/>
  <c r="J137" i="2"/>
  <c r="J113" i="2"/>
  <c r="AS55" i="1"/>
  <c r="BK371" i="2"/>
  <c r="J349" i="2"/>
  <c r="J336" i="2"/>
  <c r="BK292" i="2"/>
  <c r="J266" i="2"/>
  <c r="BK245" i="2"/>
  <c r="BK217" i="2"/>
  <c r="BK176" i="2"/>
  <c r="BK149" i="2"/>
  <c r="BK113" i="2"/>
  <c r="BK264" i="3"/>
  <c r="J258" i="3"/>
  <c r="J248" i="3"/>
  <c r="J239" i="3"/>
  <c r="J231" i="3"/>
  <c r="J219" i="3"/>
  <c r="BK207" i="3"/>
  <c r="BK194" i="3"/>
  <c r="BK192" i="3"/>
  <c r="BK188" i="3"/>
  <c r="J182" i="3"/>
  <c r="J174" i="3"/>
  <c r="J166" i="3"/>
  <c r="J158" i="3"/>
  <c r="J150" i="3"/>
  <c r="BK140" i="3"/>
  <c r="J132" i="3"/>
  <c r="BK124" i="3"/>
  <c r="J116" i="3"/>
  <c r="J108" i="3"/>
  <c r="BK100" i="3"/>
  <c r="BK260" i="3"/>
  <c r="BK251" i="3"/>
  <c r="J243" i="3"/>
  <c r="J233" i="3"/>
  <c r="J222" i="3"/>
  <c r="BK210" i="3"/>
  <c r="BK198" i="3"/>
  <c r="BK184" i="3"/>
  <c r="J176" i="3"/>
  <c r="J168" i="3"/>
  <c r="J160" i="3"/>
  <c r="BK152" i="3"/>
  <c r="J142" i="3"/>
  <c r="BK128" i="3"/>
  <c r="J120" i="3"/>
  <c r="J112" i="3"/>
  <c r="BK104" i="3"/>
  <c r="BK95" i="3"/>
  <c r="BK262" i="4"/>
  <c r="BK252" i="4"/>
  <c r="BK241" i="4"/>
  <c r="J232" i="4"/>
  <c r="J220" i="4"/>
  <c r="J208" i="4"/>
  <c r="J197" i="4"/>
  <c r="BK189" i="4"/>
  <c r="BK181" i="4"/>
  <c r="BK173" i="4"/>
  <c r="BK162" i="4"/>
  <c r="J154" i="4"/>
  <c r="J146" i="4"/>
  <c r="BK138" i="4"/>
  <c r="BK128" i="4"/>
  <c r="J120" i="4"/>
  <c r="J112" i="4"/>
  <c r="J104" i="4"/>
  <c r="BK96" i="4"/>
  <c r="J264" i="4"/>
  <c r="J255" i="4"/>
  <c r="BK243" i="4"/>
  <c r="BK234" i="4"/>
  <c r="BK223" i="4"/>
  <c r="J211" i="4"/>
  <c r="J200" i="4"/>
  <c r="J191" i="4"/>
  <c r="BK183" i="4"/>
  <c r="J173" i="4"/>
  <c r="J162" i="4"/>
  <c r="BK154" i="4"/>
  <c r="BK146" i="4"/>
  <c r="J138" i="4"/>
  <c r="J128" i="4"/>
  <c r="BK122" i="4"/>
  <c r="J114" i="4"/>
  <c r="J106" i="4"/>
  <c r="BK98" i="4"/>
  <c r="J769" i="5"/>
  <c r="BK756" i="5"/>
  <c r="BK741" i="5"/>
  <c r="J727" i="5"/>
  <c r="BK711" i="5"/>
  <c r="J696" i="5"/>
  <c r="J681" i="5"/>
  <c r="BK667" i="5"/>
  <c r="J653" i="5"/>
  <c r="J636" i="5"/>
  <c r="BK622" i="5"/>
  <c r="BK604" i="5"/>
  <c r="BK589" i="5"/>
  <c r="BK574" i="5"/>
  <c r="BK558" i="5"/>
  <c r="BK543" i="5"/>
  <c r="J531" i="5"/>
  <c r="J514" i="5"/>
  <c r="BK500" i="5"/>
  <c r="BK484" i="5"/>
  <c r="BK469" i="5"/>
  <c r="J449" i="5"/>
  <c r="BK441" i="5"/>
  <c r="BK433" i="5"/>
  <c r="J425" i="5"/>
  <c r="J417" i="5"/>
  <c r="BK408" i="5"/>
  <c r="BK402" i="5"/>
  <c r="J393" i="5"/>
  <c r="J381" i="5"/>
  <c r="BK368" i="5"/>
  <c r="J331" i="5"/>
  <c r="BK318" i="5"/>
  <c r="J305" i="5"/>
  <c r="BK297" i="5"/>
  <c r="BK288" i="5"/>
  <c r="J275" i="5"/>
  <c r="J262" i="5"/>
  <c r="BK248" i="5"/>
  <c r="J234" i="5"/>
  <c r="J218" i="5"/>
  <c r="J202" i="5"/>
  <c r="BK186" i="5"/>
  <c r="BK174" i="5"/>
  <c r="BK159" i="5"/>
  <c r="BK143" i="5"/>
  <c r="BK129" i="5"/>
  <c r="BK113" i="5"/>
  <c r="J756" i="5"/>
  <c r="J741" i="5"/>
  <c r="BK727" i="5"/>
  <c r="J711" i="5"/>
  <c r="J692" i="5"/>
  <c r="BK678" i="5"/>
  <c r="BK663" i="5"/>
  <c r="J650" i="5"/>
  <c r="BK632" i="5"/>
  <c r="J618" i="5"/>
  <c r="J608" i="5"/>
  <c r="J593" i="5"/>
  <c r="J581" i="5"/>
  <c r="J565" i="5"/>
  <c r="J551" i="5"/>
  <c r="BK537" i="5"/>
  <c r="J521" i="5"/>
  <c r="J507" i="5"/>
  <c r="BK492" i="5"/>
  <c r="J476" i="5"/>
  <c r="BK462" i="5"/>
  <c r="BK451" i="5"/>
  <c r="J445" i="5"/>
  <c r="J435" i="5"/>
  <c r="BK427" i="5"/>
  <c r="BK419" i="5"/>
  <c r="J413" i="5"/>
  <c r="J400" i="5"/>
  <c r="BK391" i="5"/>
  <c r="BK381" i="5"/>
  <c r="J368" i="5"/>
  <c r="J353" i="5"/>
  <c r="BK341" i="5"/>
  <c r="J321" i="5"/>
  <c r="J308" i="5"/>
  <c r="BK299" i="5"/>
  <c r="J295" i="5"/>
  <c r="BK283" i="5"/>
  <c r="BK269" i="5"/>
  <c r="J259" i="5"/>
  <c r="BK245" i="5"/>
  <c r="BK230" i="5"/>
  <c r="BK214" i="5"/>
  <c r="BK198" i="5"/>
  <c r="J183" i="5"/>
  <c r="BK170" i="5"/>
  <c r="J155" i="5"/>
  <c r="J141" i="5"/>
  <c r="J125" i="5"/>
  <c r="BK110" i="5"/>
  <c r="J101" i="6"/>
  <c r="J92" i="6"/>
  <c r="BK318" i="2"/>
  <c r="BK266" i="2"/>
  <c r="BK250" i="2"/>
  <c r="J227" i="2"/>
  <c r="J185" i="2"/>
  <c r="BK158" i="2"/>
  <c r="BK128" i="2"/>
  <c r="BK106" i="2"/>
  <c r="J435" i="2"/>
  <c r="J424" i="2"/>
  <c r="J400" i="2"/>
  <c r="BK383" i="2"/>
  <c r="BK368" i="2"/>
  <c r="J356" i="2"/>
  <c r="BK326" i="2"/>
  <c r="BK298" i="2"/>
  <c r="J274" i="2"/>
  <c r="J250" i="2"/>
  <c r="BK227" i="2"/>
  <c r="BK185" i="2"/>
  <c r="J158" i="2"/>
  <c r="J128" i="2"/>
  <c r="J106" i="2"/>
  <c r="J264" i="3"/>
  <c r="BK256" i="3"/>
  <c r="J245" i="3"/>
  <c r="BK237" i="3"/>
  <c r="J228" i="3"/>
  <c r="J216" i="3"/>
  <c r="BK204" i="3"/>
  <c r="J194" i="3"/>
  <c r="J190" i="3"/>
  <c r="J184" i="3"/>
  <c r="BK176" i="3"/>
  <c r="BK168" i="3"/>
  <c r="BK160" i="3"/>
  <c r="J152" i="3"/>
  <c r="BK142" i="3"/>
  <c r="BK134" i="3"/>
  <c r="J126" i="3"/>
  <c r="J118" i="3"/>
  <c r="BK110" i="3"/>
  <c r="J102" i="3"/>
  <c r="BK262" i="3"/>
  <c r="BK253" i="3"/>
  <c r="BK241" i="3"/>
  <c r="J235" i="3"/>
  <c r="J225" i="3"/>
  <c r="J213" i="3"/>
  <c r="J202" i="3"/>
  <c r="J198" i="3"/>
  <c r="J186" i="3"/>
  <c r="J178" i="3"/>
  <c r="BK170" i="3"/>
  <c r="BK162" i="3"/>
  <c r="BK154" i="3"/>
  <c r="J144" i="3"/>
  <c r="J136" i="3"/>
  <c r="BK130" i="3"/>
  <c r="BK122" i="3"/>
  <c r="BK114" i="3"/>
  <c r="BK106" i="3"/>
  <c r="J98" i="3"/>
  <c r="BK264" i="4"/>
  <c r="BK255" i="4"/>
  <c r="J243" i="4"/>
  <c r="J234" i="4"/>
  <c r="BK226" i="4"/>
  <c r="J217" i="4"/>
  <c r="BK205" i="4"/>
  <c r="J195" i="4"/>
  <c r="BK187" i="4"/>
  <c r="BK179" i="4"/>
  <c r="J175" i="4"/>
  <c r="J164" i="4"/>
  <c r="J152" i="4"/>
  <c r="BK148" i="4"/>
  <c r="BK140" i="4"/>
  <c r="BK126" i="4"/>
  <c r="J122" i="4"/>
  <c r="BK114" i="4"/>
  <c r="BK102" i="4"/>
  <c r="J98" i="4"/>
  <c r="J266" i="4"/>
  <c r="BK257" i="4"/>
  <c r="J246" i="4"/>
  <c r="J236" i="4"/>
  <c r="J228" i="4"/>
  <c r="BK214" i="4"/>
  <c r="BK208" i="4"/>
  <c r="BK197" i="4"/>
  <c r="J185" i="4"/>
  <c r="J177" i="4"/>
  <c r="BK170" i="4"/>
  <c r="BK160" i="4"/>
  <c r="BK152" i="4"/>
  <c r="BK144" i="4"/>
  <c r="BK136" i="4"/>
  <c r="J126" i="4"/>
  <c r="BK116" i="4"/>
  <c r="BK108" i="4"/>
  <c r="J100" i="4"/>
  <c r="BK769" i="5"/>
  <c r="BK763" i="5"/>
  <c r="BK745" i="5"/>
  <c r="J731" i="5"/>
  <c r="J714" i="5"/>
  <c r="J703" i="5"/>
  <c r="BK685" i="5"/>
  <c r="BK671" i="5"/>
  <c r="J655" i="5"/>
  <c r="J640" i="5"/>
  <c r="BK625" i="5"/>
  <c r="BK608" i="5"/>
  <c r="BK593" i="5"/>
  <c r="BK581" i="5"/>
  <c r="BK565" i="5"/>
  <c r="J554" i="5"/>
  <c r="J539" i="5"/>
  <c r="BK523" i="5"/>
  <c r="BK510" i="5"/>
  <c r="BK496" i="5"/>
  <c r="BK479" i="5"/>
  <c r="J466" i="5"/>
  <c r="J447" i="5"/>
  <c r="J439" i="5"/>
  <c r="BK431" i="5"/>
  <c r="BK423" i="5"/>
  <c r="BK415" i="5"/>
  <c r="BK406" i="5"/>
  <c r="BK400" i="5"/>
  <c r="J391" i="5"/>
  <c r="BK383" i="5"/>
  <c r="J372" i="5"/>
  <c r="BK356" i="5"/>
  <c r="BK350" i="5"/>
  <c r="BK344" i="5"/>
  <c r="BK338" i="5"/>
  <c r="J327" i="5"/>
  <c r="J314" i="5"/>
  <c r="J303" i="5"/>
  <c r="BK295" i="5"/>
  <c r="J283" i="5"/>
  <c r="J269" i="5"/>
  <c r="BK259" i="5"/>
  <c r="J245" i="5"/>
  <c r="J230" i="5"/>
  <c r="J214" i="5"/>
  <c r="J198" i="5"/>
  <c r="BK190" i="5"/>
  <c r="BK177" i="5"/>
  <c r="BK155" i="5"/>
  <c r="J147" i="5"/>
  <c r="BK133" i="5"/>
  <c r="J117" i="5"/>
  <c r="J763" i="5"/>
  <c r="J745" i="5"/>
  <c r="BK731" i="5"/>
  <c r="BK714" i="5"/>
  <c r="BK703" i="5"/>
  <c r="J688" i="5"/>
  <c r="BK674" i="5"/>
  <c r="J658" i="5"/>
  <c r="J647" i="5"/>
  <c r="BK629" i="5"/>
  <c r="BK615" i="5"/>
  <c r="J604" i="5"/>
  <c r="J597" i="5"/>
  <c r="BK584" i="5"/>
  <c r="BK568" i="5"/>
  <c r="BK554" i="5"/>
  <c r="BK539" i="5"/>
  <c r="J523" i="5"/>
  <c r="J510" i="5"/>
  <c r="J496" i="5"/>
  <c r="J479" i="5"/>
  <c r="BK466" i="5"/>
  <c r="J454" i="5"/>
  <c r="BK447" i="5"/>
  <c r="BK439" i="5"/>
  <c r="J433" i="5"/>
  <c r="BK425" i="5"/>
  <c r="J415" i="5"/>
  <c r="J408" i="5"/>
  <c r="BK398" i="5"/>
  <c r="BK386" i="5"/>
  <c r="J379" i="5"/>
  <c r="J364" i="5"/>
  <c r="J350" i="5"/>
  <c r="J338" i="5"/>
  <c r="BK324" i="5"/>
  <c r="J311" i="5"/>
  <c r="J301" i="5"/>
  <c r="BK292" i="5"/>
  <c r="J281" i="5"/>
  <c r="BK267" i="5"/>
  <c r="BK256" i="5"/>
  <c r="BK242" i="5"/>
  <c r="BK218" i="5"/>
  <c r="J210" i="5"/>
  <c r="BK194" i="5"/>
  <c r="J180" i="5"/>
  <c r="J166" i="5"/>
  <c r="BK151" i="5"/>
  <c r="J137" i="5"/>
  <c r="BK121" i="5"/>
  <c r="BK108" i="5"/>
  <c r="J106" i="6"/>
  <c r="BK92" i="6"/>
  <c r="BK113" i="6"/>
  <c r="BK106" i="6"/>
  <c r="J95" i="6"/>
  <c r="J441" i="2"/>
  <c r="BK438" i="2"/>
  <c r="BK435" i="2"/>
  <c r="BK424" i="2"/>
  <c r="J419" i="2"/>
  <c r="J415" i="2"/>
  <c r="J405" i="2"/>
  <c r="J395" i="2"/>
  <c r="BK387" i="2"/>
  <c r="BK379" i="2"/>
  <c r="J371" i="2"/>
  <c r="J364" i="2"/>
  <c r="BK356" i="2"/>
  <c r="BK346" i="2"/>
  <c r="BK336" i="2"/>
  <c r="J311" i="2"/>
  <c r="J292" i="2"/>
  <c r="BK274" i="2"/>
  <c r="J245" i="2"/>
  <c r="J217" i="2"/>
  <c r="J176" i="2"/>
  <c r="J149" i="2"/>
  <c r="BK123" i="2"/>
  <c r="BK101" i="2"/>
  <c r="BK405" i="2"/>
  <c r="BK395" i="2"/>
  <c r="J387" i="2"/>
  <c r="J379" i="2"/>
  <c r="BK364" i="2"/>
  <c r="J346" i="2"/>
  <c r="J318" i="2"/>
  <c r="BK305" i="2"/>
  <c r="BK280" i="2"/>
  <c r="J256" i="2"/>
  <c r="BK231" i="2"/>
  <c r="BK195" i="2"/>
  <c r="BK168" i="2"/>
  <c r="J144" i="2"/>
  <c r="J123" i="2"/>
  <c r="J101" i="2"/>
  <c r="J262" i="3"/>
  <c r="J253" i="3"/>
  <c r="BK243" i="3"/>
  <c r="BK235" i="3"/>
  <c r="BK225" i="3"/>
  <c r="BK213" i="3"/>
  <c r="BK202" i="3"/>
  <c r="BK190" i="3"/>
  <c r="BK186" i="3"/>
  <c r="BK178" i="3"/>
  <c r="J170" i="3"/>
  <c r="J162" i="3"/>
  <c r="J154" i="3"/>
  <c r="BK144" i="3"/>
  <c r="BK136" i="3"/>
  <c r="J128" i="3"/>
  <c r="BK120" i="3"/>
  <c r="BK112" i="3"/>
  <c r="J104" i="3"/>
  <c r="J95" i="3"/>
  <c r="J256" i="3"/>
  <c r="BK248" i="3"/>
  <c r="BK239" i="3"/>
  <c r="BK228" i="3"/>
  <c r="BK216" i="3"/>
  <c r="J204" i="3"/>
  <c r="J196" i="3"/>
  <c r="BK180" i="3"/>
  <c r="J172" i="3"/>
  <c r="J164" i="3"/>
  <c r="J156" i="3"/>
  <c r="J146" i="3"/>
  <c r="J138" i="3"/>
  <c r="BK132" i="3"/>
  <c r="J124" i="3"/>
  <c r="BK116" i="3"/>
  <c r="BK108" i="3"/>
  <c r="J100" i="3"/>
  <c r="BK266" i="4"/>
  <c r="J257" i="4"/>
  <c r="BK246" i="4"/>
  <c r="BK236" i="4"/>
  <c r="BK228" i="4"/>
  <c r="J214" i="4"/>
  <c r="BK203" i="4"/>
  <c r="J193" i="4"/>
  <c r="BK185" i="4"/>
  <c r="BK177" i="4"/>
  <c r="BK167" i="4"/>
  <c r="J158" i="4"/>
  <c r="BK150" i="4"/>
  <c r="BK142" i="4"/>
  <c r="J134" i="4"/>
  <c r="BK124" i="4"/>
  <c r="J116" i="4"/>
  <c r="J108" i="4"/>
  <c r="BK100" i="4"/>
  <c r="J268" i="4"/>
  <c r="J260" i="4"/>
  <c r="BK249" i="4"/>
  <c r="J239" i="4"/>
  <c r="J230" i="4"/>
  <c r="BK217" i="4"/>
  <c r="J205" i="4"/>
  <c r="BK195" i="4"/>
  <c r="J187" i="4"/>
  <c r="J179" i="4"/>
  <c r="J167" i="4"/>
  <c r="BK158" i="4"/>
  <c r="J150" i="4"/>
  <c r="J142" i="4"/>
  <c r="BK134" i="4"/>
  <c r="J124" i="4"/>
  <c r="BK118" i="4"/>
  <c r="J110" i="4"/>
  <c r="J102" i="4"/>
  <c r="BK94" i="4"/>
  <c r="J766" i="5"/>
  <c r="BK748" i="5"/>
  <c r="BK734" i="5"/>
  <c r="J718" i="5"/>
  <c r="J706" i="5"/>
  <c r="BK688" i="5"/>
  <c r="J674" i="5"/>
  <c r="BK658" i="5"/>
  <c r="BK647" i="5"/>
  <c r="J629" i="5"/>
  <c r="J611" i="5"/>
  <c r="BK597" i="5"/>
  <c r="J584" i="5"/>
  <c r="J568" i="5"/>
  <c r="BK551" i="5"/>
  <c r="J537" i="5"/>
  <c r="BK521" i="5"/>
  <c r="BK507" i="5"/>
  <c r="J492" i="5"/>
  <c r="BK476" i="5"/>
  <c r="J462" i="5"/>
  <c r="BK445" i="5"/>
  <c r="BK437" i="5"/>
  <c r="BK429" i="5"/>
  <c r="BK421" i="5"/>
  <c r="BK413" i="5"/>
  <c r="BK404" i="5"/>
  <c r="J398" i="5"/>
  <c r="J388" i="5"/>
  <c r="BK376" i="5"/>
  <c r="BK360" i="5"/>
  <c r="J324" i="5"/>
  <c r="BK311" i="5"/>
  <c r="BK301" i="5"/>
  <c r="J292" i="5"/>
  <c r="BK281" i="5"/>
  <c r="J267" i="5"/>
  <c r="J256" i="5"/>
  <c r="J242" i="5"/>
  <c r="BK226" i="5"/>
  <c r="BK210" i="5"/>
  <c r="J194" i="5"/>
  <c r="BK180" i="5"/>
  <c r="BK166" i="5"/>
  <c r="J151" i="5"/>
  <c r="BK137" i="5"/>
  <c r="J121" i="5"/>
  <c r="J108" i="5"/>
  <c r="J748" i="5"/>
  <c r="J734" i="5"/>
  <c r="BK718" i="5"/>
  <c r="BK706" i="5"/>
  <c r="J685" i="5"/>
  <c r="J671" i="5"/>
  <c r="BK655" i="5"/>
  <c r="BK640" i="5"/>
  <c r="J625" i="5"/>
  <c r="J615" i="5"/>
  <c r="BK601" i="5"/>
  <c r="BK587" i="5"/>
  <c r="BK572" i="5"/>
  <c r="J558" i="5"/>
  <c r="J543" i="5"/>
  <c r="BK531" i="5"/>
  <c r="BK514" i="5"/>
  <c r="J500" i="5"/>
  <c r="J484" i="5"/>
  <c r="J469" i="5"/>
  <c r="BK454" i="5"/>
  <c r="BK449" i="5"/>
  <c r="J441" i="5"/>
  <c r="J431" i="5"/>
  <c r="J423" i="5"/>
  <c r="BK417" i="5"/>
  <c r="J406" i="5"/>
  <c r="BK396" i="5"/>
  <c r="BK388" i="5"/>
  <c r="J376" i="5"/>
  <c r="J360" i="5"/>
  <c r="J347" i="5"/>
  <c r="BK334" i="5"/>
  <c r="BK327" i="5"/>
  <c r="BK314" i="5"/>
  <c r="BK303" i="5"/>
  <c r="BK290" i="5"/>
  <c r="BK278" i="5"/>
  <c r="BK264" i="5"/>
  <c r="J252" i="5"/>
  <c r="BK237" i="5"/>
  <c r="BK221" i="5"/>
  <c r="BK206" i="5"/>
  <c r="J190" i="5"/>
  <c r="J177" i="5"/>
  <c r="BK163" i="5"/>
  <c r="BK147" i="5"/>
  <c r="J133" i="5"/>
  <c r="BK117" i="5"/>
  <c r="J110" i="6"/>
  <c r="BK95" i="6"/>
  <c r="BK95" i="2" l="1"/>
  <c r="J95" i="2"/>
  <c r="J65" i="2" s="1"/>
  <c r="R95" i="2"/>
  <c r="BK194" i="2"/>
  <c r="J194" i="2"/>
  <c r="J66" i="2"/>
  <c r="R194" i="2"/>
  <c r="BK230" i="2"/>
  <c r="J230" i="2" s="1"/>
  <c r="J67" i="2" s="1"/>
  <c r="T230" i="2"/>
  <c r="BK340" i="2"/>
  <c r="J340" i="2"/>
  <c r="J69" i="2"/>
  <c r="T340" i="2"/>
  <c r="P414" i="2"/>
  <c r="T414" i="2"/>
  <c r="BK97" i="3"/>
  <c r="J97" i="3"/>
  <c r="J66" i="3"/>
  <c r="R97" i="3"/>
  <c r="R93" i="3"/>
  <c r="BK149" i="3"/>
  <c r="J149" i="3" s="1"/>
  <c r="J68" i="3" s="1"/>
  <c r="R149" i="3"/>
  <c r="BK206" i="3"/>
  <c r="J206" i="3"/>
  <c r="J69" i="3"/>
  <c r="T206" i="3"/>
  <c r="T148" i="3" s="1"/>
  <c r="P255" i="3"/>
  <c r="T255" i="3"/>
  <c r="BK93" i="4"/>
  <c r="J93" i="4"/>
  <c r="J65" i="4"/>
  <c r="T93" i="4"/>
  <c r="T92" i="4"/>
  <c r="P133" i="4"/>
  <c r="T133" i="4"/>
  <c r="P199" i="4"/>
  <c r="T199" i="4"/>
  <c r="P259" i="4"/>
  <c r="T259" i="4"/>
  <c r="R107" i="5"/>
  <c r="BK112" i="5"/>
  <c r="J112" i="5"/>
  <c r="J66" i="5"/>
  <c r="T112" i="5"/>
  <c r="P169" i="5"/>
  <c r="T169" i="5"/>
  <c r="P201" i="5"/>
  <c r="T201" i="5"/>
  <c r="P287" i="5"/>
  <c r="T287" i="5"/>
  <c r="BK307" i="5"/>
  <c r="J307" i="5" s="1"/>
  <c r="J73" i="5" s="1"/>
  <c r="T307" i="5"/>
  <c r="P363" i="5"/>
  <c r="T363" i="5"/>
  <c r="P385" i="5"/>
  <c r="R385" i="5"/>
  <c r="BK453" i="5"/>
  <c r="J453" i="5" s="1"/>
  <c r="J76" i="5" s="1"/>
  <c r="R453" i="5"/>
  <c r="BK483" i="5"/>
  <c r="J483" i="5"/>
  <c r="J77" i="5"/>
  <c r="T483" i="5"/>
  <c r="BK491" i="5"/>
  <c r="J491" i="5" s="1"/>
  <c r="J79" i="5" s="1"/>
  <c r="R491" i="5"/>
  <c r="BK542" i="5"/>
  <c r="J542" i="5"/>
  <c r="J80" i="5"/>
  <c r="R542" i="5"/>
  <c r="BK592" i="5"/>
  <c r="J592" i="5" s="1"/>
  <c r="J81" i="5" s="1"/>
  <c r="R592" i="5"/>
  <c r="BK662" i="5"/>
  <c r="J662" i="5"/>
  <c r="J82" i="5"/>
  <c r="R662" i="5"/>
  <c r="BK722" i="5"/>
  <c r="J722" i="5" s="1"/>
  <c r="J83" i="5" s="1"/>
  <c r="R722" i="5"/>
  <c r="P91" i="6"/>
  <c r="T91" i="6"/>
  <c r="BK109" i="6"/>
  <c r="J109" i="6"/>
  <c r="J67" i="6"/>
  <c r="P109" i="6"/>
  <c r="T109" i="6"/>
  <c r="P95" i="2"/>
  <c r="T95" i="2"/>
  <c r="P194" i="2"/>
  <c r="T194" i="2"/>
  <c r="P230" i="2"/>
  <c r="R230" i="2"/>
  <c r="P340" i="2"/>
  <c r="R340" i="2"/>
  <c r="BK414" i="2"/>
  <c r="J414" i="2"/>
  <c r="J70" i="2"/>
  <c r="R414" i="2"/>
  <c r="P97" i="3"/>
  <c r="P93" i="3"/>
  <c r="T97" i="3"/>
  <c r="T93" i="3" s="1"/>
  <c r="P149" i="3"/>
  <c r="T149" i="3"/>
  <c r="P206" i="3"/>
  <c r="R206" i="3"/>
  <c r="BK255" i="3"/>
  <c r="J255" i="3" s="1"/>
  <c r="J70" i="3" s="1"/>
  <c r="R255" i="3"/>
  <c r="P93" i="4"/>
  <c r="P92" i="4"/>
  <c r="R93" i="4"/>
  <c r="R92" i="4"/>
  <c r="BK133" i="4"/>
  <c r="J133" i="4" s="1"/>
  <c r="J67" i="4" s="1"/>
  <c r="R133" i="4"/>
  <c r="BK199" i="4"/>
  <c r="J199" i="4"/>
  <c r="J68" i="4"/>
  <c r="R199" i="4"/>
  <c r="BK259" i="4"/>
  <c r="J259" i="4" s="1"/>
  <c r="J69" i="4" s="1"/>
  <c r="R259" i="4"/>
  <c r="BK107" i="5"/>
  <c r="J107" i="5"/>
  <c r="J65" i="5"/>
  <c r="P107" i="5"/>
  <c r="T107" i="5"/>
  <c r="P112" i="5"/>
  <c r="R112" i="5"/>
  <c r="BK169" i="5"/>
  <c r="J169" i="5" s="1"/>
  <c r="J68" i="5" s="1"/>
  <c r="R169" i="5"/>
  <c r="BK201" i="5"/>
  <c r="J201" i="5"/>
  <c r="J69" i="5"/>
  <c r="R201" i="5"/>
  <c r="BK287" i="5"/>
  <c r="J287" i="5" s="1"/>
  <c r="J71" i="5" s="1"/>
  <c r="R287" i="5"/>
  <c r="P307" i="5"/>
  <c r="R307" i="5"/>
  <c r="BK363" i="5"/>
  <c r="BK294" i="5" s="1"/>
  <c r="J294" i="5" s="1"/>
  <c r="J72" i="5" s="1"/>
  <c r="J363" i="5"/>
  <c r="J74" i="5" s="1"/>
  <c r="R363" i="5"/>
  <c r="BK385" i="5"/>
  <c r="J385" i="5"/>
  <c r="J75" i="5"/>
  <c r="T385" i="5"/>
  <c r="P453" i="5"/>
  <c r="T453" i="5"/>
  <c r="P483" i="5"/>
  <c r="R483" i="5"/>
  <c r="P491" i="5"/>
  <c r="T491" i="5"/>
  <c r="P542" i="5"/>
  <c r="T542" i="5"/>
  <c r="P592" i="5"/>
  <c r="T592" i="5"/>
  <c r="P662" i="5"/>
  <c r="T662" i="5"/>
  <c r="P722" i="5"/>
  <c r="T722" i="5"/>
  <c r="BK91" i="6"/>
  <c r="J91" i="6"/>
  <c r="J65" i="6"/>
  <c r="R91" i="6"/>
  <c r="R109" i="6"/>
  <c r="BK440" i="2"/>
  <c r="J440" i="2"/>
  <c r="J71" i="2"/>
  <c r="BK94" i="3"/>
  <c r="J94" i="3"/>
  <c r="J65" i="3"/>
  <c r="BK335" i="2"/>
  <c r="J335" i="2" s="1"/>
  <c r="J68" i="2" s="1"/>
  <c r="BK105" i="6"/>
  <c r="J105" i="6"/>
  <c r="J66" i="6"/>
  <c r="J56" i="6"/>
  <c r="BE95" i="6"/>
  <c r="BE98" i="6"/>
  <c r="BE110" i="6"/>
  <c r="E50" i="6"/>
  <c r="F59" i="6"/>
  <c r="BE92" i="6"/>
  <c r="BE101" i="6"/>
  <c r="BE106" i="6"/>
  <c r="BE113" i="6"/>
  <c r="BK92" i="4"/>
  <c r="J92" i="4" s="1"/>
  <c r="J64" i="4" s="1"/>
  <c r="E50" i="5"/>
  <c r="J99" i="5"/>
  <c r="F102" i="5"/>
  <c r="BE110" i="5"/>
  <c r="BE113" i="5"/>
  <c r="BE129" i="5"/>
  <c r="BE137" i="5"/>
  <c r="BE147" i="5"/>
  <c r="BE163" i="5"/>
  <c r="BE166" i="5"/>
  <c r="BE180" i="5"/>
  <c r="BE186" i="5"/>
  <c r="BE194" i="5"/>
  <c r="BE198" i="5"/>
  <c r="BE202" i="5"/>
  <c r="BE210" i="5"/>
  <c r="BE218" i="5"/>
  <c r="BE226" i="5"/>
  <c r="BE237" i="5"/>
  <c r="BE242" i="5"/>
  <c r="BE252" i="5"/>
  <c r="BE259" i="5"/>
  <c r="BE262" i="5"/>
  <c r="BE267" i="5"/>
  <c r="BE278" i="5"/>
  <c r="BE290" i="5"/>
  <c r="BE292" i="5"/>
  <c r="BE297" i="5"/>
  <c r="BE303" i="5"/>
  <c r="BE305" i="5"/>
  <c r="BE311" i="5"/>
  <c r="BE321" i="5"/>
  <c r="BE331" i="5"/>
  <c r="BE338" i="5"/>
  <c r="BE350" i="5"/>
  <c r="BE360" i="5"/>
  <c r="BE372" i="5"/>
  <c r="BE376" i="5"/>
  <c r="BE381" i="5"/>
  <c r="BE396" i="5"/>
  <c r="BE400" i="5"/>
  <c r="BE402" i="5"/>
  <c r="BE406" i="5"/>
  <c r="BE408" i="5"/>
  <c r="BE415" i="5"/>
  <c r="BE417" i="5"/>
  <c r="BE421" i="5"/>
  <c r="BE423" i="5"/>
  <c r="BE427" i="5"/>
  <c r="BE431" i="5"/>
  <c r="BE435" i="5"/>
  <c r="BE441" i="5"/>
  <c r="BE445" i="5"/>
  <c r="BE447" i="5"/>
  <c r="BE451" i="5"/>
  <c r="BE454" i="5"/>
  <c r="BE458" i="5"/>
  <c r="BE462" i="5"/>
  <c r="BE469" i="5"/>
  <c r="BE479" i="5"/>
  <c r="BE484" i="5"/>
  <c r="BE487" i="5"/>
  <c r="BE492" i="5"/>
  <c r="BE503" i="5"/>
  <c r="BE510" i="5"/>
  <c r="BE521" i="5"/>
  <c r="BE531" i="5"/>
  <c r="BE534" i="5"/>
  <c r="BE539" i="5"/>
  <c r="BE547" i="5"/>
  <c r="BE558" i="5"/>
  <c r="BE565" i="5"/>
  <c r="BE568" i="5"/>
  <c r="BE574" i="5"/>
  <c r="BE587" i="5"/>
  <c r="BE589" i="5"/>
  <c r="BE597" i="5"/>
  <c r="BE601" i="5"/>
  <c r="BE608" i="5"/>
  <c r="BE615" i="5"/>
  <c r="BE629" i="5"/>
  <c r="BE636" i="5"/>
  <c r="BE655" i="5"/>
  <c r="BE658" i="5"/>
  <c r="BE667" i="5"/>
  <c r="BE674" i="5"/>
  <c r="BE678" i="5"/>
  <c r="BE692" i="5"/>
  <c r="BE696" i="5"/>
  <c r="BE703" i="5"/>
  <c r="BE706" i="5"/>
  <c r="BE711" i="5"/>
  <c r="BE718" i="5"/>
  <c r="BE727" i="5"/>
  <c r="BE734" i="5"/>
  <c r="BE745" i="5"/>
  <c r="BE756" i="5"/>
  <c r="BE108" i="5"/>
  <c r="BE117" i="5"/>
  <c r="BE121" i="5"/>
  <c r="BE125" i="5"/>
  <c r="BE133" i="5"/>
  <c r="BE141" i="5"/>
  <c r="BE143" i="5"/>
  <c r="BE151" i="5"/>
  <c r="BE155" i="5"/>
  <c r="BE159" i="5"/>
  <c r="BE170" i="5"/>
  <c r="BE174" i="5"/>
  <c r="BE177" i="5"/>
  <c r="BE183" i="5"/>
  <c r="BE190" i="5"/>
  <c r="BE206" i="5"/>
  <c r="BE214" i="5"/>
  <c r="BE221" i="5"/>
  <c r="BE230" i="5"/>
  <c r="BE234" i="5"/>
  <c r="BE245" i="5"/>
  <c r="BE248" i="5"/>
  <c r="BE256" i="5"/>
  <c r="BE264" i="5"/>
  <c r="BE269" i="5"/>
  <c r="BE275" i="5"/>
  <c r="BE281" i="5"/>
  <c r="BE283" i="5"/>
  <c r="BE288" i="5"/>
  <c r="BE295" i="5"/>
  <c r="BE299" i="5"/>
  <c r="BE301" i="5"/>
  <c r="BE308" i="5"/>
  <c r="BE314" i="5"/>
  <c r="BE318" i="5"/>
  <c r="BE324" i="5"/>
  <c r="BE327" i="5"/>
  <c r="BE334" i="5"/>
  <c r="BE341" i="5"/>
  <c r="BE344" i="5"/>
  <c r="BE347" i="5"/>
  <c r="BE353" i="5"/>
  <c r="BE356" i="5"/>
  <c r="BE364" i="5"/>
  <c r="BE368" i="5"/>
  <c r="BE379" i="5"/>
  <c r="BE383" i="5"/>
  <c r="BE386" i="5"/>
  <c r="BE388" i="5"/>
  <c r="BE391" i="5"/>
  <c r="BE393" i="5"/>
  <c r="BE398" i="5"/>
  <c r="BE404" i="5"/>
  <c r="BE410" i="5"/>
  <c r="BE413" i="5"/>
  <c r="BE419" i="5"/>
  <c r="BE425" i="5"/>
  <c r="BE429" i="5"/>
  <c r="BE433" i="5"/>
  <c r="BE437" i="5"/>
  <c r="BE439" i="5"/>
  <c r="BE443" i="5"/>
  <c r="BE449" i="5"/>
  <c r="BE466" i="5"/>
  <c r="BE472" i="5"/>
  <c r="BE476" i="5"/>
  <c r="BE496" i="5"/>
  <c r="BE500" i="5"/>
  <c r="BE507" i="5"/>
  <c r="BE514" i="5"/>
  <c r="BE517" i="5"/>
  <c r="BE523" i="5"/>
  <c r="BE537" i="5"/>
  <c r="BE543" i="5"/>
  <c r="BE551" i="5"/>
  <c r="BE554" i="5"/>
  <c r="BE561" i="5"/>
  <c r="BE572" i="5"/>
  <c r="BE581" i="5"/>
  <c r="BE584" i="5"/>
  <c r="BE593" i="5"/>
  <c r="BE604" i="5"/>
  <c r="BE611" i="5"/>
  <c r="BE618" i="5"/>
  <c r="BE622" i="5"/>
  <c r="BE625" i="5"/>
  <c r="BE632" i="5"/>
  <c r="BE640" i="5"/>
  <c r="BE647" i="5"/>
  <c r="BE650" i="5"/>
  <c r="BE653" i="5"/>
  <c r="BE663" i="5"/>
  <c r="BE671" i="5"/>
  <c r="BE681" i="5"/>
  <c r="BE685" i="5"/>
  <c r="BE688" i="5"/>
  <c r="BE709" i="5"/>
  <c r="BE714" i="5"/>
  <c r="BE723" i="5"/>
  <c r="BE731" i="5"/>
  <c r="BE738" i="5"/>
  <c r="BE741" i="5"/>
  <c r="BE748" i="5"/>
  <c r="BE752" i="5"/>
  <c r="BE763" i="5"/>
  <c r="BE766" i="5"/>
  <c r="BE769" i="5"/>
  <c r="J56" i="4"/>
  <c r="BE96" i="4"/>
  <c r="BE102" i="4"/>
  <c r="BE106" i="4"/>
  <c r="BE108" i="4"/>
  <c r="BE112" i="4"/>
  <c r="BE114" i="4"/>
  <c r="BE116" i="4"/>
  <c r="BE118" i="4"/>
  <c r="BE120" i="4"/>
  <c r="BE122" i="4"/>
  <c r="BE126" i="4"/>
  <c r="BE134" i="4"/>
  <c r="BE136" i="4"/>
  <c r="BE142" i="4"/>
  <c r="BE144" i="4"/>
  <c r="BE146" i="4"/>
  <c r="BE150" i="4"/>
  <c r="BE152" i="4"/>
  <c r="BE156" i="4"/>
  <c r="BE162" i="4"/>
  <c r="BE167" i="4"/>
  <c r="BE173" i="4"/>
  <c r="BE181" i="4"/>
  <c r="BE183" i="4"/>
  <c r="BE191" i="4"/>
  <c r="BE193" i="4"/>
  <c r="BE197" i="4"/>
  <c r="BE200" i="4"/>
  <c r="BE205" i="4"/>
  <c r="BE208" i="4"/>
  <c r="BE214" i="4"/>
  <c r="BE217" i="4"/>
  <c r="BE220" i="4"/>
  <c r="BE228" i="4"/>
  <c r="BE232" i="4"/>
  <c r="BE236" i="4"/>
  <c r="BE241" i="4"/>
  <c r="BE243" i="4"/>
  <c r="BE246" i="4"/>
  <c r="BE252" i="4"/>
  <c r="BE257" i="4"/>
  <c r="BE262" i="4"/>
  <c r="BE266" i="4"/>
  <c r="BE268" i="4"/>
  <c r="E50" i="4"/>
  <c r="F59" i="4"/>
  <c r="BE94" i="4"/>
  <c r="BE98" i="4"/>
  <c r="BE100" i="4"/>
  <c r="BE104" i="4"/>
  <c r="BE110" i="4"/>
  <c r="BE124" i="4"/>
  <c r="BE128" i="4"/>
  <c r="BE130" i="4"/>
  <c r="BE138" i="4"/>
  <c r="BE140" i="4"/>
  <c r="BE148" i="4"/>
  <c r="BE154" i="4"/>
  <c r="BE158" i="4"/>
  <c r="BE160" i="4"/>
  <c r="BE164" i="4"/>
  <c r="BE170" i="4"/>
  <c r="BE175" i="4"/>
  <c r="BE177" i="4"/>
  <c r="BE179" i="4"/>
  <c r="BE185" i="4"/>
  <c r="BE187" i="4"/>
  <c r="BE189" i="4"/>
  <c r="BE195" i="4"/>
  <c r="BE203" i="4"/>
  <c r="BE211" i="4"/>
  <c r="BE223" i="4"/>
  <c r="BE226" i="4"/>
  <c r="BE230" i="4"/>
  <c r="BE234" i="4"/>
  <c r="BE239" i="4"/>
  <c r="BE249" i="4"/>
  <c r="BE255" i="4"/>
  <c r="BE260" i="4"/>
  <c r="BE264" i="4"/>
  <c r="F59" i="3"/>
  <c r="E80" i="3"/>
  <c r="BE95" i="3"/>
  <c r="BE98" i="3"/>
  <c r="BE102" i="3"/>
  <c r="BE104" i="3"/>
  <c r="BE108" i="3"/>
  <c r="BE112" i="3"/>
  <c r="BE118" i="3"/>
  <c r="BE122" i="3"/>
  <c r="BE126" i="3"/>
  <c r="BE128" i="3"/>
  <c r="BE130" i="3"/>
  <c r="BE132" i="3"/>
  <c r="BE134" i="3"/>
  <c r="BE146" i="3"/>
  <c r="BE150" i="3"/>
  <c r="BE152" i="3"/>
  <c r="BE162" i="3"/>
  <c r="BE164" i="3"/>
  <c r="BE168" i="3"/>
  <c r="BE172" i="3"/>
  <c r="BE178" i="3"/>
  <c r="BE180" i="3"/>
  <c r="BE186" i="3"/>
  <c r="BE196" i="3"/>
  <c r="BE198" i="3"/>
  <c r="BE202" i="3"/>
  <c r="BE207" i="3"/>
  <c r="BE213" i="3"/>
  <c r="BE216" i="3"/>
  <c r="BE222" i="3"/>
  <c r="BE228" i="3"/>
  <c r="BE239" i="3"/>
  <c r="BE243" i="3"/>
  <c r="BE245" i="3"/>
  <c r="BE248" i="3"/>
  <c r="BE253" i="3"/>
  <c r="BE260" i="3"/>
  <c r="J56" i="3"/>
  <c r="BE100" i="3"/>
  <c r="BE106" i="3"/>
  <c r="BE110" i="3"/>
  <c r="BE114" i="3"/>
  <c r="BE116" i="3"/>
  <c r="BE120" i="3"/>
  <c r="BE124" i="3"/>
  <c r="BE136" i="3"/>
  <c r="BE138" i="3"/>
  <c r="BE140" i="3"/>
  <c r="BE142" i="3"/>
  <c r="BE144" i="3"/>
  <c r="BE154" i="3"/>
  <c r="BE156" i="3"/>
  <c r="BE158" i="3"/>
  <c r="BE160" i="3"/>
  <c r="BE166" i="3"/>
  <c r="BE170" i="3"/>
  <c r="BE174" i="3"/>
  <c r="BE176" i="3"/>
  <c r="BE182" i="3"/>
  <c r="BE184" i="3"/>
  <c r="BE188" i="3"/>
  <c r="BE190" i="3"/>
  <c r="BE192" i="3"/>
  <c r="BE194" i="3"/>
  <c r="BE200" i="3"/>
  <c r="BE204" i="3"/>
  <c r="BE210" i="3"/>
  <c r="BE219" i="3"/>
  <c r="BE225" i="3"/>
  <c r="BE231" i="3"/>
  <c r="BE233" i="3"/>
  <c r="BE235" i="3"/>
  <c r="BE237" i="3"/>
  <c r="BE241" i="3"/>
  <c r="BE251" i="3"/>
  <c r="BE256" i="3"/>
  <c r="BE258" i="3"/>
  <c r="BE262" i="3"/>
  <c r="BE264" i="3"/>
  <c r="E50" i="2"/>
  <c r="F59" i="2"/>
  <c r="BE96" i="2"/>
  <c r="BE106" i="2"/>
  <c r="BE128" i="2"/>
  <c r="BE144" i="2"/>
  <c r="BE149" i="2"/>
  <c r="BE158" i="2"/>
  <c r="BE172" i="2"/>
  <c r="BE185" i="2"/>
  <c r="BE205" i="2"/>
  <c r="BE217" i="2"/>
  <c r="BE227" i="2"/>
  <c r="BE238" i="2"/>
  <c r="BE274" i="2"/>
  <c r="BE280" i="2"/>
  <c r="BE298" i="2"/>
  <c r="BE311" i="2"/>
  <c r="BE326" i="2"/>
  <c r="BE356" i="2"/>
  <c r="BE360" i="2"/>
  <c r="BE364" i="2"/>
  <c r="BE368" i="2"/>
  <c r="BE371" i="2"/>
  <c r="BE379" i="2"/>
  <c r="BE387" i="2"/>
  <c r="BE391" i="2"/>
  <c r="BE395" i="2"/>
  <c r="BE441" i="2"/>
  <c r="J56" i="2"/>
  <c r="BE101" i="2"/>
  <c r="BE113" i="2"/>
  <c r="BE118" i="2"/>
  <c r="BE123" i="2"/>
  <c r="BE137" i="2"/>
  <c r="BE168" i="2"/>
  <c r="BE176" i="2"/>
  <c r="BE195" i="2"/>
  <c r="BE231" i="2"/>
  <c r="BE245" i="2"/>
  <c r="BE250" i="2"/>
  <c r="BE256" i="2"/>
  <c r="BE262" i="2"/>
  <c r="BE266" i="2"/>
  <c r="BE287" i="2"/>
  <c r="BE292" i="2"/>
  <c r="BE305" i="2"/>
  <c r="BE318" i="2"/>
  <c r="BE336" i="2"/>
  <c r="BE341" i="2"/>
  <c r="BE346" i="2"/>
  <c r="BE349" i="2"/>
  <c r="BE375" i="2"/>
  <c r="BE383" i="2"/>
  <c r="BE400" i="2"/>
  <c r="BE405" i="2"/>
  <c r="BE410" i="2"/>
  <c r="BE415" i="2"/>
  <c r="BE419" i="2"/>
  <c r="BE424" i="2"/>
  <c r="BE430" i="2"/>
  <c r="BE435" i="2"/>
  <c r="BE438" i="2"/>
  <c r="AS54" i="1"/>
  <c r="F36" i="2"/>
  <c r="BA56" i="1"/>
  <c r="F38" i="2"/>
  <c r="BC56" i="1" s="1"/>
  <c r="J36" i="3"/>
  <c r="AW57" i="1"/>
  <c r="J36" i="4"/>
  <c r="AW58" i="1"/>
  <c r="F38" i="5"/>
  <c r="BC59" i="1"/>
  <c r="F36" i="6"/>
  <c r="BA60" i="1" s="1"/>
  <c r="F39" i="6"/>
  <c r="BD60" i="1"/>
  <c r="F37" i="6"/>
  <c r="BB60" i="1"/>
  <c r="F37" i="2"/>
  <c r="BB56" i="1"/>
  <c r="F36" i="4"/>
  <c r="BA58" i="1" s="1"/>
  <c r="F36" i="5"/>
  <c r="BA59" i="1"/>
  <c r="F39" i="5"/>
  <c r="BD59" i="1"/>
  <c r="F39" i="2"/>
  <c r="BD56" i="1"/>
  <c r="F39" i="3"/>
  <c r="BD57" i="1" s="1"/>
  <c r="F37" i="3"/>
  <c r="BB57" i="1"/>
  <c r="F37" i="4"/>
  <c r="BB58" i="1"/>
  <c r="F38" i="4"/>
  <c r="BC58" i="1"/>
  <c r="F37" i="5"/>
  <c r="BB59" i="1" s="1"/>
  <c r="F38" i="6"/>
  <c r="BC60" i="1"/>
  <c r="J36" i="2"/>
  <c r="AW56" i="1"/>
  <c r="F36" i="3"/>
  <c r="BA57" i="1"/>
  <c r="F38" i="3"/>
  <c r="BC57" i="1" s="1"/>
  <c r="F39" i="4"/>
  <c r="BD58" i="1"/>
  <c r="J36" i="5"/>
  <c r="AW59" i="1"/>
  <c r="J36" i="6"/>
  <c r="AW60" i="1"/>
  <c r="BK132" i="4" l="1"/>
  <c r="J132" i="4" s="1"/>
  <c r="J66" i="4" s="1"/>
  <c r="BK490" i="5"/>
  <c r="J490" i="5" s="1"/>
  <c r="J78" i="5" s="1"/>
  <c r="BK148" i="3"/>
  <c r="J148" i="3" s="1"/>
  <c r="J67" i="3" s="1"/>
  <c r="R90" i="6"/>
  <c r="R89" i="6"/>
  <c r="R294" i="5"/>
  <c r="R168" i="5" s="1"/>
  <c r="R106" i="5" s="1"/>
  <c r="R105" i="5" s="1"/>
  <c r="T92" i="3"/>
  <c r="P294" i="5"/>
  <c r="P168" i="5" s="1"/>
  <c r="T294" i="5"/>
  <c r="T168" i="5" s="1"/>
  <c r="T106" i="5" s="1"/>
  <c r="T105" i="5" s="1"/>
  <c r="T490" i="5"/>
  <c r="P148" i="3"/>
  <c r="P92" i="3"/>
  <c r="AU57" i="1"/>
  <c r="P94" i="2"/>
  <c r="P93" i="2"/>
  <c r="AU56" i="1" s="1"/>
  <c r="P90" i="6"/>
  <c r="P89" i="6" s="1"/>
  <c r="AU60" i="1" s="1"/>
  <c r="R490" i="5"/>
  <c r="T132" i="4"/>
  <c r="T91" i="4"/>
  <c r="P490" i="5"/>
  <c r="BK168" i="5"/>
  <c r="J168" i="5" s="1"/>
  <c r="J67" i="5" s="1"/>
  <c r="R132" i="4"/>
  <c r="R91" i="4"/>
  <c r="T94" i="2"/>
  <c r="T93" i="2"/>
  <c r="T90" i="6"/>
  <c r="T89" i="6" s="1"/>
  <c r="P132" i="4"/>
  <c r="P91" i="4" s="1"/>
  <c r="AU58" i="1" s="1"/>
  <c r="R148" i="3"/>
  <c r="R92" i="3"/>
  <c r="R94" i="2"/>
  <c r="R93" i="2"/>
  <c r="BK93" i="3"/>
  <c r="BK92" i="3" s="1"/>
  <c r="J92" i="3" s="1"/>
  <c r="J63" i="3" s="1"/>
  <c r="J93" i="3"/>
  <c r="J64" i="3" s="1"/>
  <c r="BK90" i="6"/>
  <c r="J90" i="6" s="1"/>
  <c r="J64" i="6" s="1"/>
  <c r="BK94" i="2"/>
  <c r="J94" i="2"/>
  <c r="J64" i="2"/>
  <c r="BK91" i="4"/>
  <c r="J91" i="4" s="1"/>
  <c r="J32" i="4" s="1"/>
  <c r="AG58" i="1" s="1"/>
  <c r="F35" i="3"/>
  <c r="AZ57" i="1"/>
  <c r="F35" i="4"/>
  <c r="AZ58" i="1"/>
  <c r="J35" i="6"/>
  <c r="AV60" i="1" s="1"/>
  <c r="AT60" i="1" s="1"/>
  <c r="BA55" i="1"/>
  <c r="AW55" i="1"/>
  <c r="BD55" i="1"/>
  <c r="BD54" i="1"/>
  <c r="W33" i="1"/>
  <c r="J35" i="2"/>
  <c r="AV56" i="1" s="1"/>
  <c r="AT56" i="1" s="1"/>
  <c r="J35" i="3"/>
  <c r="AV57" i="1"/>
  <c r="AT57" i="1"/>
  <c r="J35" i="4"/>
  <c r="AV58" i="1"/>
  <c r="AT58" i="1" s="1"/>
  <c r="F35" i="5"/>
  <c r="AZ59" i="1" s="1"/>
  <c r="F35" i="6"/>
  <c r="AZ60" i="1"/>
  <c r="BB55" i="1"/>
  <c r="AX55" i="1"/>
  <c r="F35" i="2"/>
  <c r="AZ56" i="1" s="1"/>
  <c r="J35" i="5"/>
  <c r="AV59" i="1"/>
  <c r="AT59" i="1"/>
  <c r="BC55" i="1"/>
  <c r="AY55" i="1"/>
  <c r="P106" i="5" l="1"/>
  <c r="P105" i="5"/>
  <c r="AU59" i="1" s="1"/>
  <c r="AU55" i="1" s="1"/>
  <c r="AU54" i="1" s="1"/>
  <c r="BK93" i="2"/>
  <c r="J93" i="2"/>
  <c r="J63" i="2"/>
  <c r="BK89" i="6"/>
  <c r="J89" i="6"/>
  <c r="J63" i="6" s="1"/>
  <c r="BK106" i="5"/>
  <c r="J106" i="5"/>
  <c r="J64" i="5"/>
  <c r="AN58" i="1"/>
  <c r="J63" i="4"/>
  <c r="J41" i="4"/>
  <c r="AZ55" i="1"/>
  <c r="AV55" i="1"/>
  <c r="AT55" i="1"/>
  <c r="BA54" i="1"/>
  <c r="W30" i="1"/>
  <c r="BB54" i="1"/>
  <c r="W31" i="1"/>
  <c r="J32" i="3"/>
  <c r="AG57" i="1"/>
  <c r="BC54" i="1"/>
  <c r="W32" i="1"/>
  <c r="BK105" i="5" l="1"/>
  <c r="J105" i="5"/>
  <c r="J63" i="5" s="1"/>
  <c r="J41" i="3"/>
  <c r="AN57" i="1"/>
  <c r="J32" i="6"/>
  <c r="AG60" i="1"/>
  <c r="AY54" i="1"/>
  <c r="AX54" i="1"/>
  <c r="J32" i="2"/>
  <c r="AG56" i="1" s="1"/>
  <c r="AZ54" i="1"/>
  <c r="W29" i="1"/>
  <c r="AW54" i="1"/>
  <c r="AK30" i="1"/>
  <c r="J41" i="2" l="1"/>
  <c r="J41" i="6"/>
  <c r="AN60" i="1"/>
  <c r="AN56" i="1"/>
  <c r="J32" i="5"/>
  <c r="AG59" i="1" s="1"/>
  <c r="AN59" i="1" s="1"/>
  <c r="AV54" i="1"/>
  <c r="AK29" i="1" s="1"/>
  <c r="J41" i="5" l="1"/>
  <c r="AG55" i="1"/>
  <c r="AG54" i="1"/>
  <c r="AK26" i="1" s="1"/>
  <c r="AT54" i="1"/>
  <c r="AN54" i="1"/>
  <c r="AN55" i="1" l="1"/>
  <c r="AK35" i="1"/>
</calcChain>
</file>

<file path=xl/sharedStrings.xml><?xml version="1.0" encoding="utf-8"?>
<sst xmlns="http://schemas.openxmlformats.org/spreadsheetml/2006/main" count="13723" uniqueCount="2066">
  <si>
    <t>Export Komplet</t>
  </si>
  <si>
    <t>VZ</t>
  </si>
  <si>
    <t>2.0</t>
  </si>
  <si>
    <t>ZAMOK</t>
  </si>
  <si>
    <t>False</t>
  </si>
  <si>
    <t>{9f89d916-43e9-4840-afde-b3596946cf68}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</si>
  <si>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</si>
  <si>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</si>
  <si>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</si>
  <si>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</si>
  <si>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</si>
  <si>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</si>
  <si>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</si>
  <si>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</si>
  <si>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24-SO051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</si>
  <si>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</si>
  <si>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</si>
  <si>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Regenerace veřejného prostranství Holasice</t>
  </si>
  <si>
    <t>KSO:</t>
  </si>
  <si>
    <t/>
  </si>
  <si>
    <t>CC-CZ:</t>
  </si>
  <si>
    <t>Místo:</t>
  </si>
  <si>
    <t>Holasice</t>
  </si>
  <si>
    <t>Datum:</t>
  </si>
  <si>
    <t>4. 6. 2024</t>
  </si>
  <si>
    <t>Zadavatel:</t>
  </si>
  <si>
    <t>IČ:</t>
  </si>
  <si>
    <t>Obec Holasice</t>
  </si>
  <si>
    <t>DIČ:</t>
  </si>
  <si>
    <t>Uchazeč:</t>
  </si>
  <si>
    <t>Vyplň údaj</t>
  </si>
  <si>
    <t>Projektant:</t>
  </si>
  <si>
    <t>ARCHITEKTI A90 S.R.O.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</si>
  <si>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</si>
  <si>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</si>
  <si>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</si>
  <si>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</si>
  <si>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</si>
  <si>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</si>
  <si>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</si>
  <si>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</si>
  <si>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</si>
  <si>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</si>
  <si>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</si>
  <si>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</si>
  <si>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</si>
  <si>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</si>
  <si>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</si>
  <si>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</si>
  <si>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</si>
  <si>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</si>
  <si>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</si>
  <si>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</si>
  <si>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</si>
  <si>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</si>
  <si>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</si>
  <si>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</si>
  <si>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</si>
  <si>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</si>
  <si>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</si>
  <si>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</si>
  <si>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</si>
  <si>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</si>
  <si>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</si>
  <si>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</si>
  <si>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</si>
  <si>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</si>
  <si>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</si>
  <si>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</si>
  <si>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</si>
  <si>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</si>
  <si>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</si>
  <si>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</si>
  <si>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</si>
  <si>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</si>
  <si>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</si>
  <si>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22-SO003-02</t>
  </si>
  <si>
    <t>Etapa 2</t>
  </si>
  <si>
    <t>STA</t>
  </si>
  <si>
    <t>1</t>
  </si>
  <si>
    <t>{23c76370-a0e7-4739-ae82-4129fd3d6629}</t>
  </si>
  <si>
    <t>2</t>
  </si>
  <si>
    <t>/</t>
  </si>
  <si>
    <t>22-SO051-02.1</t>
  </si>
  <si>
    <t>D.2.1-D.2.3 Architektonicko-stavební a konstrukční řešení, PBŘ</t>
  </si>
  <si>
    <t>Soupis</t>
  </si>
  <si>
    <t>{df0c69f9-1ffe-45bc-a349-5e5ee2ce1f7d}</t>
  </si>
  <si>
    <t>22-SO051-02.2</t>
  </si>
  <si>
    <t>D.2.4.1. - El. rozvody NN+VO - část NN</t>
  </si>
  <si>
    <t>{f19495fd-da14-4805-b349-7d52fd1a0ae2}</t>
  </si>
  <si>
    <t>22-SO051-02.3</t>
  </si>
  <si>
    <t>D.2.4.1. - El. rozvody NN+VO - část VO</t>
  </si>
  <si>
    <t>{90611d13-fbe5-459b-9ddd-9f164c0e831d}</t>
  </si>
  <si>
    <t>22-SO051-02.4</t>
  </si>
  <si>
    <t>D.2.5 Zahradní a sadové úpravy</t>
  </si>
  <si>
    <t>{4d8dfc58-5e94-4e4d-9524-9cc1c677da6f}</t>
  </si>
  <si>
    <t>22-SO051-02.5</t>
  </si>
  <si>
    <t>Vedlejší a ostatní náklady</t>
  </si>
  <si>
    <t>{cb88a8fc-6f1a-4cc0-b95c-a1899d85d155}</t>
  </si>
  <si>
    <t>KRYCÍ LIST SOUPISU PRACÍ</t>
  </si>
  <si>
    <t>Objekt:</t>
  </si>
  <si>
    <t>22-SO003-02 - Etapa 2</t>
  </si>
  <si>
    <t>Soupis:</t>
  </si>
  <si>
    <t>22-SO051-02.1 - D.2.1-D.2.3 Architektonicko-stavební a konstrukční řešení, PBŘ</t>
  </si>
  <si>
    <t>Votavová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</si>
  <si>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</si>
  <si>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</si>
  <si>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</si>
  <si>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</si>
  <si>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</si>
  <si>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</si>
  <si>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</si>
  <si>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</si>
  <si>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</si>
  <si>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</si>
  <si>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</si>
  <si>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</si>
  <si>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</si>
  <si>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</si>
  <si>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</si>
  <si>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</si>
  <si>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</si>
  <si>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</si>
  <si>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</si>
  <si>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</si>
  <si>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</si>
  <si>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</si>
  <si>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</si>
  <si>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</si>
  <si>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</si>
  <si>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</si>
  <si>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</si>
  <si>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</si>
  <si>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</si>
  <si>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</si>
  <si>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113106134</t>
  </si>
  <si>
    <t>Rozebrání dlažeb ze zámkových dlaždic komunikací pro pěší strojně pl do 50 m2</t>
  </si>
  <si>
    <t>m2</t>
  </si>
  <si>
    <t>CS ÚRS 2024 01</t>
  </si>
  <si>
    <t>4</t>
  </si>
  <si>
    <t>-956974261</t>
  </si>
  <si>
    <t>PP</t>
  </si>
  <si>
    <t>Rozebrání dlažeb komunikací pro pěší s přemístěním hmot na skládku na vzdálenost do 3 m nebo s naložením na dopravní prostředek s ložem z kameniva nebo živice a s jakoukoliv výplní spár strojně plochy jednotlivě do 50 m2 ze zámkové dlažby</t>
  </si>
  <si>
    <t>Online PSC</t>
  </si>
  <si>
    <t>https://podminky.urs.cz/item/CS_URS_2024_01/113106134</t>
  </si>
  <si>
    <t>VV</t>
  </si>
  <si>
    <t>situace - bourané konstrukce</t>
  </si>
  <si>
    <t>3,00+8,00+22,00       "na skládku</t>
  </si>
  <si>
    <t>113106136</t>
  </si>
  <si>
    <t>Rozebrání dlažeb z vegetačních dlaždic betonových komunikací pro pěší strojně pl do 50 m2</t>
  </si>
  <si>
    <t>739814080</t>
  </si>
  <si>
    <t>Rozebrání dlažeb komunikací pro pěší s přemístěním hmot na skládku na vzdálenost do 3 m nebo s naložením na dopravní prostředek s ložem z kameniva nebo živice a s jakoukoliv výplní spár strojně plochy jednotlivě do 50 m2 z vegetační dlažby betonové</t>
  </si>
  <si>
    <t>https://podminky.urs.cz/item/CS_URS_2024_01/113106136</t>
  </si>
  <si>
    <t>19,00+26,00</t>
  </si>
  <si>
    <t>3</t>
  </si>
  <si>
    <t>113106144</t>
  </si>
  <si>
    <t>Rozebrání dlažeb ze zámkových dlaždic komunikací pro pěší strojně pl přes 50 m2</t>
  </si>
  <si>
    <t>375020722</t>
  </si>
  <si>
    <t>Rozebrání dlažeb komunikací pro pěší s přemístěním hmot na skládku na vzdálenost do 3 m nebo s naložením na dopravní prostředek s ložem z kameniva nebo živice a s jakoukoliv výplní spár strojně plochy jednotlivě přes 50 m2 ze zámkové dlažby</t>
  </si>
  <si>
    <t>https://podminky.urs.cz/item/CS_URS_2024_01/113106144</t>
  </si>
  <si>
    <t>123,00                       "viz výkr. č. D.2.1.3 - pozn.</t>
  </si>
  <si>
    <t>135,00                        "na skládku</t>
  </si>
  <si>
    <t>Součet</t>
  </si>
  <si>
    <t>113106161</t>
  </si>
  <si>
    <t>Rozebrání dlažeb vozovek z drobných kostek s ložem z kameniva ručně</t>
  </si>
  <si>
    <t>75494700</t>
  </si>
  <si>
    <t>Rozebrání dlažeb vozovek a ploch s přemístěním hmot na skládku na vzdálenost do 3 m nebo s naložením na dopravní prostředek, s jakoukoliv výplní spár ručně z drobných kostek nebo odseků s ložem z kameniva</t>
  </si>
  <si>
    <t>https://podminky.urs.cz/item/CS_URS_2024_01/113106161</t>
  </si>
  <si>
    <t>20,00                            "žulová kostka</t>
  </si>
  <si>
    <t>5</t>
  </si>
  <si>
    <t>113107131</t>
  </si>
  <si>
    <t>Odstranění podkladu z betonu prostého tl přes 100 do 150 mm ručně</t>
  </si>
  <si>
    <t>275727927</t>
  </si>
  <si>
    <t>Odstranění podkladů nebo krytů ručně s přemístěním hmot na skládku na vzdálenost do 3 m nebo s naložením na dopravní prostředek z betonu prostého, o tl. vrstvy přes 100 do 150 mm</t>
  </si>
  <si>
    <t>https://podminky.urs.cz/item/CS_URS_2024_01/113107131</t>
  </si>
  <si>
    <t>6,00</t>
  </si>
  <si>
    <t>6</t>
  </si>
  <si>
    <t>113107152</t>
  </si>
  <si>
    <t>Odstranění podkladu z kameniva těženého tl přes 100 do 200 mm strojně pl přes 50 do 200 m2</t>
  </si>
  <si>
    <t>-368187720</t>
  </si>
  <si>
    <t>Odstranění podkladů nebo krytů strojně plochy jednotlivě přes 50 m2 do 200 m2 s přemístěním hmot na skládku na vzdálenost do 20 m nebo s naložením na dopravní prostředek z kameniva těženého, o tl. vrstvy přes 100 do 200 mm</t>
  </si>
  <si>
    <t>https://podminky.urs.cz/item/CS_URS_2024_01/113107152</t>
  </si>
  <si>
    <t>135,00                        "pod ZD</t>
  </si>
  <si>
    <t>7</t>
  </si>
  <si>
    <t>113107312</t>
  </si>
  <si>
    <t>Odstranění podkladu z kameniva těženého tl přes 100 do 200 mm strojně pl do 50 m2</t>
  </si>
  <si>
    <t>-1028223785</t>
  </si>
  <si>
    <t>Odstranění podkladů nebo krytů strojně plochy jednotlivě do 50 m2 s přemístěním hmot na skládku na vzdálenost do 3 m nebo s naložením na dopravní prostředek z kameniva těženého, o tl. vrstvy přes 100 do 200 mm</t>
  </si>
  <si>
    <t>https://podminky.urs.cz/item/CS_URS_2024_01/113107312</t>
  </si>
  <si>
    <t>3,00+8,00+22,00       "pod ZD</t>
  </si>
  <si>
    <t>19,00+26,00               "pod veg. dlažbou</t>
  </si>
  <si>
    <t>6,00                              "pod betonem</t>
  </si>
  <si>
    <t>20,00                            "pod žulovou kostkou</t>
  </si>
  <si>
    <t>8</t>
  </si>
  <si>
    <t>113202111</t>
  </si>
  <si>
    <t>Vytrhání obrub krajníků obrubníků stojatých</t>
  </si>
  <si>
    <t>m</t>
  </si>
  <si>
    <t>1597533446</t>
  </si>
  <si>
    <t>Vytrhání obrub s vybouráním lože, s přemístěním hmot na skládku na vzdálenost do 3 m nebo s naložením na dopravní prostředek z krajníků nebo obrubníků stojatých</t>
  </si>
  <si>
    <t>https://podminky.urs.cz/item/CS_URS_2024_01/113202111</t>
  </si>
  <si>
    <t>30,10+15,50+63,00+6,00</t>
  </si>
  <si>
    <t>6,00+21,00+12,00+79,00</t>
  </si>
  <si>
    <t>9</t>
  </si>
  <si>
    <t>121151103</t>
  </si>
  <si>
    <t>Sejmutí ornice plochy do 100 m2 tl vrstvy do 200 mm strojně</t>
  </si>
  <si>
    <t>-1989277867</t>
  </si>
  <si>
    <t>Sejmutí ornice strojně při souvislé ploše do 100 m2, tl. vrstvy do 200 mm</t>
  </si>
  <si>
    <t>https://podminky.urs.cz/item/CS_URS_2024_01/121151103</t>
  </si>
  <si>
    <t>12,90</t>
  </si>
  <si>
    <t>10</t>
  </si>
  <si>
    <t>122251103</t>
  </si>
  <si>
    <t>Odkopávky a prokopávky nezapažené v hornině třídy těžitelnosti I skupiny 3 objem do 100 m3 strojně</t>
  </si>
  <si>
    <t>m3</t>
  </si>
  <si>
    <t>2114673379</t>
  </si>
  <si>
    <t>Odkopávky a prokopávky nezapažené strojně v hornině třídy těžitelnosti I skupiny 3 přes 50 do 100 m3</t>
  </si>
  <si>
    <t>https://podminky.urs.cz/item/CS_URS_2024_01/122251103</t>
  </si>
  <si>
    <t>viz situace</t>
  </si>
  <si>
    <t>0,44*118,00                                     "skladba S1</t>
  </si>
  <si>
    <t>0,40*154,00</t>
  </si>
  <si>
    <t>0,36*(25,00+12,90)                     "skladaba S2</t>
  </si>
  <si>
    <t>0,38*(107,00+42,00+2,20)           "skladba S3</t>
  </si>
  <si>
    <t>11</t>
  </si>
  <si>
    <t>133212811</t>
  </si>
  <si>
    <t>Hloubení nezapažených šachet v hornině třídy těžitelnosti I skupiny 3 plocha výkopu do 4 m2 ručně</t>
  </si>
  <si>
    <t>-857774560</t>
  </si>
  <si>
    <t>Hloubení nezapažených šachet ručně v horninách třídy těžitelnosti I skupiny 3, půdorysná plocha výkopu do 4 m2</t>
  </si>
  <si>
    <t>https://podminky.urs.cz/item/CS_URS_2024_01/133212811</t>
  </si>
  <si>
    <t>detail E - základ. patka laviček/odpatkového koše</t>
  </si>
  <si>
    <t>0,70*0,30*0,30*4              "odpatkové koše</t>
  </si>
  <si>
    <t>0,70*0,30*0,30*4*4         "lavičky</t>
  </si>
  <si>
    <t>0,70*0,30*0,30*2              "pro přesunuté poštovní schránky</t>
  </si>
  <si>
    <t>detail F - základ. patka digitální úřední desky</t>
  </si>
  <si>
    <t>0,90*0,30*0,90</t>
  </si>
  <si>
    <t>162751117</t>
  </si>
  <si>
    <t>Vodorovné přemístění přes 9 000 do 10000 m výkopku/sypaniny z horniny třídy těžitelnosti I skupiny 1 až 3</t>
  </si>
  <si>
    <t>-554943093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</si>
  <si>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</si>
  <si>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https://podminky.urs.cz/item/CS_URS_2024_01/162751117</t>
  </si>
  <si>
    <t>184,62+1,629</t>
  </si>
  <si>
    <t>13</t>
  </si>
  <si>
    <t>171201231</t>
  </si>
  <si>
    <t>Poplatek za uložení zeminy a kamení na recyklační skládce (skládkovné) kód odpadu 17 05 04</t>
  </si>
  <si>
    <t>t</t>
  </si>
  <si>
    <t>-1120551286</t>
  </si>
  <si>
    <t>Poplatek za uložení stavebního odpadu na recyklační skládce (skládkovné) zeminy a kamení zatříděného do Katalogu odpadů pod kódem 17 05 04</t>
  </si>
  <si>
    <t>https://podminky.urs.cz/item/CS_URS_2024_01/171201231</t>
  </si>
  <si>
    <t>186,249*1,85</t>
  </si>
  <si>
    <t>14</t>
  </si>
  <si>
    <t>181111131</t>
  </si>
  <si>
    <t>Plošná úprava terénu do 500 m2 zemina skupiny 1 až 4 nerovnosti přes 150 do 200 mm v rovinně a svahu do 1:5</t>
  </si>
  <si>
    <t>-1200183351</t>
  </si>
  <si>
    <t>Plošná úprava terénu v zemině skupiny 1 až 4 s urovnáním povrchu bez doplnění ornice souvislé plochy do 500 m2 při nerovnostech terénu přes 150 do 200 mm v rovině nebo na svahu do 1:5</t>
  </si>
  <si>
    <t>https://podminky.urs.cz/item/CS_URS_2024_01/181111131</t>
  </si>
  <si>
    <t>272,00                  "skladba S1</t>
  </si>
  <si>
    <t>37,90                    "skladaba S2</t>
  </si>
  <si>
    <t>107,20+42,00+2,20       "skladba S3</t>
  </si>
  <si>
    <t>0,20*226,00                     "pod obrubníky</t>
  </si>
  <si>
    <t>15</t>
  </si>
  <si>
    <t>181912112</t>
  </si>
  <si>
    <t>Úprava pláně v hornině třídy těžitelnosti I skupiny 3 se zhutněním ručně</t>
  </si>
  <si>
    <t>1517920548</t>
  </si>
  <si>
    <t>Úprava pláně vyrovnáním výškových rozdílů ručně v hornině třídy těžitelnosti I skupiny 3 se zhutněním</t>
  </si>
  <si>
    <t>https://podminky.urs.cz/item/CS_URS_2024_01/181912112</t>
  </si>
  <si>
    <t>25,00+12,90                    "skladaba S2</t>
  </si>
  <si>
    <t>107,20+42,00+2,20      "skladba S3</t>
  </si>
  <si>
    <t>123,00                "viz výkr. č. D.2.1.3 - pozn.</t>
  </si>
  <si>
    <t>Zakládání</t>
  </si>
  <si>
    <t>16</t>
  </si>
  <si>
    <t>271572211</t>
  </si>
  <si>
    <t>Podsyp pod základové konstrukce se zhutněním z netříděného štěrkopísku</t>
  </si>
  <si>
    <t>-1867844909</t>
  </si>
  <si>
    <t>Podsyp pod základové konstrukce se zhutněním a urovnáním povrchu ze štěrkopísku netříděného</t>
  </si>
  <si>
    <t>https://podminky.urs.cz/item/CS_URS_2024_01/271572211</t>
  </si>
  <si>
    <t>detail E - základ. patka laviček/odpatkového koše/nástěnky</t>
  </si>
  <si>
    <t>0,10*0,30*0,30*4              "odpatkové koše</t>
  </si>
  <si>
    <t>0,10*0,30*0,30*4*4         "lavičky</t>
  </si>
  <si>
    <t>0,10*0,30*0,30*2              "pro přesunuté poštovní schránky</t>
  </si>
  <si>
    <t>0,10*0,30*0,90</t>
  </si>
  <si>
    <t>17</t>
  </si>
  <si>
    <t>275313611</t>
  </si>
  <si>
    <t>Základové patky z betonu tř. C 16/20</t>
  </si>
  <si>
    <t>-1665526243</t>
  </si>
  <si>
    <t>Základy z betonu prostého patky a bloky z betonu kamenem neprokládaného tř. C 16/20</t>
  </si>
  <si>
    <t>https://podminky.urs.cz/item/CS_URS_2024_01/275313611</t>
  </si>
  <si>
    <t>0,30*0,30*0,60*4              "odpatkové koše</t>
  </si>
  <si>
    <t>0,30*0,30*0,60*4*4         "lavičky</t>
  </si>
  <si>
    <t>0,30*0,30*0,60*2              "pro přesunuté poštovní schránky</t>
  </si>
  <si>
    <t>0,30*0,90*0,80</t>
  </si>
  <si>
    <t>Mezisoučet</t>
  </si>
  <si>
    <t>1,404*0,80*0,05           "z 80% +5% betonáž do výkopu</t>
  </si>
  <si>
    <t>18</t>
  </si>
  <si>
    <t>275351121</t>
  </si>
  <si>
    <t>Zřízení bednění základových patek</t>
  </si>
  <si>
    <t>-351184501</t>
  </si>
  <si>
    <t>Bednění základů patek zřízení</t>
  </si>
  <si>
    <t>https://podminky.urs.cz/item/CS_URS_2024_01/275351121</t>
  </si>
  <si>
    <t>(0,30+0,30)*2*0,30*4              "odpatkové koše</t>
  </si>
  <si>
    <t>(0,30+0,30)*2*0,30*4*4         "lavičky</t>
  </si>
  <si>
    <t>(0,30+0,30)*2*0,30*2              "pro přesunuté poštovní schránky</t>
  </si>
  <si>
    <t>(0,30+0,90)*2*0,30</t>
  </si>
  <si>
    <t>19</t>
  </si>
  <si>
    <t>275351122</t>
  </si>
  <si>
    <t>Odstranění bednění základových patek</t>
  </si>
  <si>
    <t>-1465039306</t>
  </si>
  <si>
    <t>Bednění základů patek odstranění</t>
  </si>
  <si>
    <t>https://podminky.urs.cz/item/CS_URS_2024_01/275351122</t>
  </si>
  <si>
    <t>Komunikace pozemní</t>
  </si>
  <si>
    <t>20</t>
  </si>
  <si>
    <t>564211011.1</t>
  </si>
  <si>
    <t>Podklad nebo podsyp ze štěrkopísku ŠP (fr. 0-22)  plochy do 100 m2 tl 50 mm</t>
  </si>
  <si>
    <t>803045332</t>
  </si>
  <si>
    <t>Podklad nebo podsyp ze štěrkopísku ŠP (fr. 0-22) s rozprostřením, vlhčením a zhutněním plochy jednotlivě do 100 m2, po zhutnění tl. 50 mm</t>
  </si>
  <si>
    <t>272,00                               "skladba S1</t>
  </si>
  <si>
    <t>25,00+12,90                     "skladaba S2</t>
  </si>
  <si>
    <t>107,20+42,00+2,20        "skladba S3</t>
  </si>
  <si>
    <t>564762111.1</t>
  </si>
  <si>
    <t>Podklad nebo kryt ze štěrkodrtě  fr.32-63 prosypaná šd 8-16,11-22  s rozprostřením, vlhčením a zhutněním, po zhutnění tl. 200 mm</t>
  </si>
  <si>
    <t>-626282819</t>
  </si>
  <si>
    <t>Podklad nebo kryt ze štěrkodrtě fr.32-63 prosypaná šd 8-16,11-22 s rozprostřením, vlhčením a zhutněním, po zhutnění tl. 200 mm</t>
  </si>
  <si>
    <t>272,00                                 "skladba S1</t>
  </si>
  <si>
    <t>25,00+12,90                      "skladaba S2</t>
  </si>
  <si>
    <t>107,20+42,00+2,20         "skladba S3</t>
  </si>
  <si>
    <t>22</t>
  </si>
  <si>
    <t>596211110</t>
  </si>
  <si>
    <t>Kladení zámkové dlažby komunikací pro pěší ručně tl 60 mm skupiny A pl do 50 m2</t>
  </si>
  <si>
    <t>-1534987235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</si>
  <si>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</si>
  <si>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https://podminky.urs.cz/item/CS_URS_2024_01/596211110</t>
  </si>
  <si>
    <t>23</t>
  </si>
  <si>
    <t>M</t>
  </si>
  <si>
    <t>5924501</t>
  </si>
  <si>
    <t>dlažba zámková 200x160x60mm barevná (červená)</t>
  </si>
  <si>
    <t>343883476</t>
  </si>
  <si>
    <t>25,00                    "skladaba S2</t>
  </si>
  <si>
    <t>25,00*0,03</t>
  </si>
  <si>
    <t>24</t>
  </si>
  <si>
    <t>5924500</t>
  </si>
  <si>
    <t>dlažba zámková 200x160x60mm přírodní</t>
  </si>
  <si>
    <t>76827986</t>
  </si>
  <si>
    <t>12,90                    "skladaba S2</t>
  </si>
  <si>
    <t>12,90*0,03</t>
  </si>
  <si>
    <t>25</t>
  </si>
  <si>
    <t>596211111</t>
  </si>
  <si>
    <t>Kladení zámkové dlažby komunikací pro pěší ručně tl 60 mm skupiny A pl přes 50 do 100 m2</t>
  </si>
  <si>
    <t>1583577110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</si>
  <si>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</si>
  <si>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https://podminky.urs.cz/item/CS_URS_2024_01/596211111</t>
  </si>
  <si>
    <t>26</t>
  </si>
  <si>
    <t>596212210</t>
  </si>
  <si>
    <t>Kladení zámkové dlažby pozemních komunikací ručně tl 80 mm skupiny A pl do 50 m2</t>
  </si>
  <si>
    <t>-38164650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</si>
  <si>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</si>
  <si>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https://podminky.urs.cz/item/CS_URS_2024_01/596212210</t>
  </si>
  <si>
    <t>42,00                   "skladba S3 - dlažba červená</t>
  </si>
  <si>
    <t>2,20                     "skladba S3 - vodící linie</t>
  </si>
  <si>
    <t>9,10                     "skladba S4 - dtto</t>
  </si>
  <si>
    <t>27</t>
  </si>
  <si>
    <t>59245011</t>
  </si>
  <si>
    <t>dlažba zámková betonová tvaru I půlka 100x165mm tl 60mm barevná</t>
  </si>
  <si>
    <t>-324239199</t>
  </si>
  <si>
    <t>42,00                   "skladba S3 - červená</t>
  </si>
  <si>
    <t>42,00*0,03</t>
  </si>
  <si>
    <t>28</t>
  </si>
  <si>
    <t>592452</t>
  </si>
  <si>
    <t>vodící linie z betonové dlažna 400x400x80mm červená</t>
  </si>
  <si>
    <t>-357035253</t>
  </si>
  <si>
    <t>11,30*0,03</t>
  </si>
  <si>
    <t>29</t>
  </si>
  <si>
    <t>596212212</t>
  </si>
  <si>
    <t>Kladení zámkové dlažby pozemních komunikací ručně tl 80 mm skupiny A pl přes 100 do 300 m2</t>
  </si>
  <si>
    <t>1543126341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</si>
  <si>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</si>
  <si>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https://podminky.urs.cz/item/CS_URS_2024_01/596212212</t>
  </si>
  <si>
    <t>107,20                   "skladba S3 - šedá</t>
  </si>
  <si>
    <t>30</t>
  </si>
  <si>
    <t>59245019</t>
  </si>
  <si>
    <t>dlažba pro nevidomé betonová 200x100mm tl 60mm přírodní</t>
  </si>
  <si>
    <t>1012599174</t>
  </si>
  <si>
    <t>107,20*0,02</t>
  </si>
  <si>
    <t>31</t>
  </si>
  <si>
    <t>596212222</t>
  </si>
  <si>
    <t>Kladení zámkové dlažby pozemních komunikací ručně tl 80 mm skupiny B pl přes 100 do 300 m2</t>
  </si>
  <si>
    <t>-446353302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</si>
  <si>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B, pro plochy přes 100 do 300 m2</t>
  </si>
  <si>
    <t>https://podminky.urs.cz/item/CS_URS_2024_01/596212222</t>
  </si>
  <si>
    <t>viz situace - výřez 1</t>
  </si>
  <si>
    <t>154,00                  "skladba S1</t>
  </si>
  <si>
    <t>-9,10                     "odpočet vodící linie</t>
  </si>
  <si>
    <t>32</t>
  </si>
  <si>
    <t>59245030</t>
  </si>
  <si>
    <t>dlažba skladebná betonová 200x200mm tl 80mm přírodní</t>
  </si>
  <si>
    <t>-257491609</t>
  </si>
  <si>
    <t>144,90                  "skladba S1</t>
  </si>
  <si>
    <t>144,90*0,02</t>
  </si>
  <si>
    <t>33</t>
  </si>
  <si>
    <t>596811421</t>
  </si>
  <si>
    <t>Kladení velkoformátové betonové dlažby tl přes 100 do 150 mm velikosti přes 0,5 m2 pl do 300 m2</t>
  </si>
  <si>
    <t>-335514970</t>
  </si>
  <si>
    <t>Kladení velkoformátové dlažby pozemních komunikací a komunikací pro pěší s ložem z kameniva tl. 40 mm, s vyplněním spár, s hutněním, vibrováním a se smetením přebytečného materiálu tl. přes 100 do 150 mm, velikosti dlaždic přes 0,5 m2, pro plochy do 300 m2</t>
  </si>
  <si>
    <t>https://podminky.urs.cz/item/CS_URS_2024_01/596811421</t>
  </si>
  <si>
    <t>2,00*12,00*2                  "skladba S1</t>
  </si>
  <si>
    <t>2,00*7,00*5</t>
  </si>
  <si>
    <t>34</t>
  </si>
  <si>
    <t>592460</t>
  </si>
  <si>
    <t>dlažba velkoformátová betonová plochy 0,51-1m2 tl 120mm barva bílá</t>
  </si>
  <si>
    <t>-1263788256</t>
  </si>
  <si>
    <t>118,00*0,03</t>
  </si>
  <si>
    <t>35</t>
  </si>
  <si>
    <t>596991112</t>
  </si>
  <si>
    <t>Řezání betonové, kameninové a kamenné dlažby do oblouku tl přes 60 do 80 mm</t>
  </si>
  <si>
    <t>-1487166432</t>
  </si>
  <si>
    <t>Řezání betonové, kameninové nebo kamenné dlažby do oblouku tloušťky dlažby přes 60 do 80 mm</t>
  </si>
  <si>
    <t>https://podminky.urs.cz/item/CS_URS_2024_01/596991112</t>
  </si>
  <si>
    <t>situace - výřez 1</t>
  </si>
  <si>
    <t>4,30+3,10+3,20+2,70+2,70+2,70*3</t>
  </si>
  <si>
    <t>2,85+2,85*3</t>
  </si>
  <si>
    <t>situace - výřez 2</t>
  </si>
  <si>
    <t>4,80</t>
  </si>
  <si>
    <t>Trubní vedení</t>
  </si>
  <si>
    <t>36</t>
  </si>
  <si>
    <t>8903-PC01</t>
  </si>
  <si>
    <t>Bourání šachet a jímek betonových - stávající šachta</t>
  </si>
  <si>
    <t>kus</t>
  </si>
  <si>
    <t>-259570599</t>
  </si>
  <si>
    <t>Ostatní konstrukce a práce, bourání</t>
  </si>
  <si>
    <t>37</t>
  </si>
  <si>
    <t>916231213</t>
  </si>
  <si>
    <t>Osazení chodníkového obrubníku betonového stojatého s boční opěrou do lože z betonu prostého</t>
  </si>
  <si>
    <t>525892250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</si>
  <si>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</si>
  <si>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https://podminky.urs.cz/item/CS_URS_2024_01/916231213</t>
  </si>
  <si>
    <t>226,00</t>
  </si>
  <si>
    <t>38</t>
  </si>
  <si>
    <t>59217017</t>
  </si>
  <si>
    <t>obrubník betonový chodníkový 1000x100x250mm</t>
  </si>
  <si>
    <t>-1027620184</t>
  </si>
  <si>
    <t>226,00*1,02</t>
  </si>
  <si>
    <t>39</t>
  </si>
  <si>
    <t>916231292</t>
  </si>
  <si>
    <t>Příplatek za řezání obrubníků při osazování do oblouku o poloměru do 2,5m</t>
  </si>
  <si>
    <t>-1955714074</t>
  </si>
  <si>
    <t>Osazení chodníkového obrubníku betonového se zřízením lože, s vyplněním a zatřením spár cementovou maltou Příplatek k cenám za řezání obrubníků při osazení do oblouku vnitřního poloměru do 2,5 m</t>
  </si>
  <si>
    <t>https://podminky.urs.cz/item/CS_URS_2024_01/916231292</t>
  </si>
  <si>
    <t>3,10+3,20+2,70+2,70+2,70*3</t>
  </si>
  <si>
    <t>40</t>
  </si>
  <si>
    <t>916991121</t>
  </si>
  <si>
    <t>Lože pod obrubníky, krajníky nebo obruby z dlažebních kostek z betonu prostého</t>
  </si>
  <si>
    <t>-1684239156</t>
  </si>
  <si>
    <t>https://podminky.urs.cz/item/CS_URS_2024_01/916991121</t>
  </si>
  <si>
    <t>0,05*0,25*226,00                "chodníkové</t>
  </si>
  <si>
    <t>41</t>
  </si>
  <si>
    <t>936104213</t>
  </si>
  <si>
    <t>Montáž odpadkového koše kotevními šrouby na pevný podklad</t>
  </si>
  <si>
    <t>-977980379</t>
  </si>
  <si>
    <t>Montáž odpadkového koše přichycením kotevními šrouby</t>
  </si>
  <si>
    <t>https://podminky.urs.cz/item/CS_URS_2024_01/936104213</t>
  </si>
  <si>
    <t>4                   "viz situace</t>
  </si>
  <si>
    <t>42</t>
  </si>
  <si>
    <t>749101</t>
  </si>
  <si>
    <t>celokovový odpadkový koš s dřevěným obložením a se stříškou, objem nádoby 48 l</t>
  </si>
  <si>
    <t>1233858085</t>
  </si>
  <si>
    <t xml:space="preserve">celokovový odpadkový koš s dřevěným obložením a se stříškou </t>
  </si>
  <si>
    <t>P</t>
  </si>
  <si>
    <t xml:space="preserve">Poznámka k položce:_x000D_
výška 830 mm, průměr 425 mm_x000D_
kotvení pomocí šroubů do betonu dle pokynů výrobce_x000D_
</t>
  </si>
  <si>
    <t>43</t>
  </si>
  <si>
    <t>93610-PC01</t>
  </si>
  <si>
    <t>M+D digitální úřední desky 2020/860/250mm kotveno do betonové patky</t>
  </si>
  <si>
    <t>195077866</t>
  </si>
  <si>
    <t>1                       "viz příloha</t>
  </si>
  <si>
    <t>44</t>
  </si>
  <si>
    <t>936124113</t>
  </si>
  <si>
    <t>Montáž lavičky stabilní kotvené šrouby na pevný podklad</t>
  </si>
  <si>
    <t>-491950862</t>
  </si>
  <si>
    <t>Montáž lavičky parkové stabilní přichycené kotevními šrouby</t>
  </si>
  <si>
    <t>https://podminky.urs.cz/item/CS_URS_2024_01/936124113</t>
  </si>
  <si>
    <t>45</t>
  </si>
  <si>
    <t>74910</t>
  </si>
  <si>
    <t>lavička s opěradlem 1500x420x430mm, ocelová konstrukce z jäklů, žárově zinkováno, latě - 3x nátěr lazurou, 1500x50x35mm</t>
  </si>
  <si>
    <t>-1638146561</t>
  </si>
  <si>
    <t>Poznámka k položce:_x000D_
kotvení pomocí šroubů do betonu dle pokynů výrobce</t>
  </si>
  <si>
    <t>46</t>
  </si>
  <si>
    <t>93612-PC01</t>
  </si>
  <si>
    <t>Přesunutí stávající poštovní schránky (na ocel. sloupku do beton. patky)</t>
  </si>
  <si>
    <t>1424360475</t>
  </si>
  <si>
    <t>situace - výřez 1, výřez 2</t>
  </si>
  <si>
    <t>47</t>
  </si>
  <si>
    <t>93650-PC01</t>
  </si>
  <si>
    <t>Odstranění a likvidace stávající kašny</t>
  </si>
  <si>
    <t>-1350638241</t>
  </si>
  <si>
    <t>48</t>
  </si>
  <si>
    <t>94000-PC01</t>
  </si>
  <si>
    <t>189661151</t>
  </si>
  <si>
    <t>Demontáž a likvidace stávající nástěnky</t>
  </si>
  <si>
    <t>49</t>
  </si>
  <si>
    <t>94000-PC02</t>
  </si>
  <si>
    <t>Odstranění a likvidace stávajících odfuků</t>
  </si>
  <si>
    <t>1392304409</t>
  </si>
  <si>
    <t>50</t>
  </si>
  <si>
    <t>962042321</t>
  </si>
  <si>
    <t>Bourání zdiva nadzákladového z betonu prostého přes 1 m3</t>
  </si>
  <si>
    <t>296963463</t>
  </si>
  <si>
    <t>Bourání zdiva z betonu prostého nadzákladového objemu přes 1 m3</t>
  </si>
  <si>
    <t>https://podminky.urs.cz/item/CS_URS_2024_01/962042321</t>
  </si>
  <si>
    <t>0,30*1,00*2,80               "vč. základů</t>
  </si>
  <si>
    <t>51</t>
  </si>
  <si>
    <t>966001311</t>
  </si>
  <si>
    <t>Odstranění odpadkového koše s betonovou patkou</t>
  </si>
  <si>
    <t>843485565</t>
  </si>
  <si>
    <t>https://podminky.urs.cz/item/CS_URS_2024_01/966001311</t>
  </si>
  <si>
    <t>52</t>
  </si>
  <si>
    <t>966051111</t>
  </si>
  <si>
    <t>Bourání betonových palisád osazovaných v řadě</t>
  </si>
  <si>
    <t>-1411795584</t>
  </si>
  <si>
    <t>Bourání palisád betonových osazených v řadě</t>
  </si>
  <si>
    <t>https://podminky.urs.cz/item/CS_URS_2024_01/966051111</t>
  </si>
  <si>
    <t>13,00</t>
  </si>
  <si>
    <t>53</t>
  </si>
  <si>
    <t>979054451</t>
  </si>
  <si>
    <t>Očištění vybouraných zámkových dlaždic s původním spárováním z kameniva těženého</t>
  </si>
  <si>
    <t>-26321169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</si>
  <si>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</si>
  <si>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https://podminky.urs.cz/item/CS_URS_2024_01/979054451</t>
  </si>
  <si>
    <t>997</t>
  </si>
  <si>
    <t>Přesun sutě</t>
  </si>
  <si>
    <t>54</t>
  </si>
  <si>
    <t>997221551</t>
  </si>
  <si>
    <t>Vodorovná doprava suti ze sypkých materiálů do 1 km</t>
  </si>
  <si>
    <t>1598997324</t>
  </si>
  <si>
    <t>Vodorovná doprava suti bez naložení, ale se složením a s hrubým urovnáním ze sypkých materiálů, na vzdálenost do 1 km</t>
  </si>
  <si>
    <t>https://podminky.urs.cz/item/CS_URS_2024_01/997221551</t>
  </si>
  <si>
    <t>40,50+31,20               "podklady zpev. ploch</t>
  </si>
  <si>
    <t>55</t>
  </si>
  <si>
    <t>997221559</t>
  </si>
  <si>
    <t>Příplatek ZKD 1 km u vodorovné dopravy suti ze sypkých materiálů</t>
  </si>
  <si>
    <t>793805817</t>
  </si>
  <si>
    <t>Vodorovná doprava suti bez naložení, ale se složením a s hrubým urovnáním Příplatek k ceně za každý další započatý 1 km přes 1 km</t>
  </si>
  <si>
    <t>https://podminky.urs.cz/item/CS_URS_2024_01/997221559</t>
  </si>
  <si>
    <t>předpoklad do 10 km</t>
  </si>
  <si>
    <t>71,70*9</t>
  </si>
  <si>
    <t>56</t>
  </si>
  <si>
    <t>997221561</t>
  </si>
  <si>
    <t>Vodorovná doprava suti z kusových materiálů do 1 km</t>
  </si>
  <si>
    <t>22092662</t>
  </si>
  <si>
    <t>Vodorovná doprava suti bez naložení, ale se složením a s hrubým urovnáním z kusových materiálů, na vzdálenost do 1 km</t>
  </si>
  <si>
    <t>https://podminky.urs.cz/item/CS_URS_2024_01/997221561</t>
  </si>
  <si>
    <t>253,633             "celková suť</t>
  </si>
  <si>
    <t>-71,70                "odpočet podkladů</t>
  </si>
  <si>
    <t>57</t>
  </si>
  <si>
    <t>997221569</t>
  </si>
  <si>
    <t>Příplatek ZKD 1 km u vodorovné dopravy suti z kusových materiálů</t>
  </si>
  <si>
    <t>-403792502</t>
  </si>
  <si>
    <t>https://podminky.urs.cz/item/CS_URS_2024_01/997221569</t>
  </si>
  <si>
    <t>181,933*9</t>
  </si>
  <si>
    <t>58</t>
  </si>
  <si>
    <t>997221611</t>
  </si>
  <si>
    <t>Nakládání suti na dopravní prostředky pro vodorovnou dopravu</t>
  </si>
  <si>
    <t>-194374863</t>
  </si>
  <si>
    <t>Nakládání na dopravní prostředky pro vodorovnou dopravu suti</t>
  </si>
  <si>
    <t>https://podminky.urs.cz/item/CS_URS_2024_01/997221611</t>
  </si>
  <si>
    <t>59</t>
  </si>
  <si>
    <t>9972218</t>
  </si>
  <si>
    <t>Poplatek za uložení stavebního odpadu na recyklační skládce (skládkovné) z prostého betonu pod kódem 17 01 01</t>
  </si>
  <si>
    <t>-615983398</t>
  </si>
  <si>
    <t xml:space="preserve">Poplatek za uložení stavebního odpadu (skládkovné) </t>
  </si>
  <si>
    <t>998</t>
  </si>
  <si>
    <t>Přesun hmot</t>
  </si>
  <si>
    <t>60</t>
  </si>
  <si>
    <t>998223011</t>
  </si>
  <si>
    <t>Přesun hmot pro pozemní komunikace s krytem dlážděným</t>
  </si>
  <si>
    <t>-1347325181</t>
  </si>
  <si>
    <t>Přesun hmot pro pozemní komunikace s krytem dlážděným dopravní vzdálenost do 200 m jakékoliv délky objektu</t>
  </si>
  <si>
    <t>https://podminky.urs.cz/item/CS_URS_2024_01/998223011</t>
  </si>
  <si>
    <t>22-SO051-02.2 - D.2.4.1. - El. rozvody NN+VO - část NN</t>
  </si>
  <si>
    <t>Ing. Müller</t>
  </si>
  <si>
    <t>741 - Elektroinstalace - silnoproud</t>
  </si>
  <si>
    <t xml:space="preserve">    741.1 - Specifikace dodávky  RE</t>
  </si>
  <si>
    <t xml:space="preserve">    741.2 - Specifikace dodávky  RMS</t>
  </si>
  <si>
    <t>M - Práce a dodávky M</t>
  </si>
  <si>
    <t xml:space="preserve">    21-M - Elektromontáže</t>
  </si>
  <si>
    <t xml:space="preserve">    46-M - Zemní práce při extr.mont.pracích</t>
  </si>
  <si>
    <t>VRN - Vedlejší rozpočtové náklady</t>
  </si>
  <si>
    <t>741</t>
  </si>
  <si>
    <t>Elektroinstalace - silnoproud</t>
  </si>
  <si>
    <t>741.1</t>
  </si>
  <si>
    <t>Specifikace dodávky  RE</t>
  </si>
  <si>
    <t>M022</t>
  </si>
  <si>
    <t>PER1/3/40, vč. hlavního jističe 3x25A v kompaktním pilíři, provedení EG.D dle v.č. 2.4.1.10.</t>
  </si>
  <si>
    <t>ks</t>
  </si>
  <si>
    <t>610029510</t>
  </si>
  <si>
    <t>741.2</t>
  </si>
  <si>
    <t>Specifikace dodávky  RMS</t>
  </si>
  <si>
    <t>M049</t>
  </si>
  <si>
    <t>Skříň 1060x800x240, vložkový zámek, tříbodové uzavírání, v kompaktním pilíři vč. základové rohože, IP44/20</t>
  </si>
  <si>
    <t>256</t>
  </si>
  <si>
    <t>64</t>
  </si>
  <si>
    <t>1139629755</t>
  </si>
  <si>
    <t>M050</t>
  </si>
  <si>
    <t>Zaslepovací pás max. délka 1m, pro výřezy 45mm, bílý</t>
  </si>
  <si>
    <t>-1003411404</t>
  </si>
  <si>
    <t>M051</t>
  </si>
  <si>
    <t>Hlavní vypínač, 3-pól, In=40A</t>
  </si>
  <si>
    <t>-1385530127</t>
  </si>
  <si>
    <t>M052</t>
  </si>
  <si>
    <t>Chránič s nadproudovou ochranou, Ir=250A, AC, 1+N, 10kA, char.B, Idn=0.03A, In=10A</t>
  </si>
  <si>
    <t>1397615502</t>
  </si>
  <si>
    <t>M053</t>
  </si>
  <si>
    <t>Chránič Ir=3kA, 4-pól, Idn=0.03A, In=40A</t>
  </si>
  <si>
    <t>-255139375</t>
  </si>
  <si>
    <t>M054</t>
  </si>
  <si>
    <t>Jistič, char B, 1-pólový, Icn=10kA, In=16A</t>
  </si>
  <si>
    <t>-1731476104</t>
  </si>
  <si>
    <t>M055</t>
  </si>
  <si>
    <t>Jistič, char B, 3-pólový, Icn=10kA, In=16A</t>
  </si>
  <si>
    <t>-692440029</t>
  </si>
  <si>
    <t>M056</t>
  </si>
  <si>
    <t>Jistič, char B, 3-pólový, Icn=10kA, In=20A</t>
  </si>
  <si>
    <t>-284941796</t>
  </si>
  <si>
    <t>M057</t>
  </si>
  <si>
    <t>Zásuvka 230V/16A, nástěnná</t>
  </si>
  <si>
    <t>-156874885</t>
  </si>
  <si>
    <t>M058</t>
  </si>
  <si>
    <t>Zásuvka 400V/16A, 3+N+PE, nástěnná</t>
  </si>
  <si>
    <t>224456697</t>
  </si>
  <si>
    <t>M059</t>
  </si>
  <si>
    <t>Zásuvka 400V/32A, 3+N+PE, nástěnná</t>
  </si>
  <si>
    <t>783202586</t>
  </si>
  <si>
    <t>M060</t>
  </si>
  <si>
    <t>DIN Lišta</t>
  </si>
  <si>
    <t>1165126208</t>
  </si>
  <si>
    <t>M061</t>
  </si>
  <si>
    <t>Nosič svorkovnice na lištu</t>
  </si>
  <si>
    <t>-461702811</t>
  </si>
  <si>
    <t>M062</t>
  </si>
  <si>
    <t>Přípojnice Cu 20x5</t>
  </si>
  <si>
    <t>1025507403</t>
  </si>
  <si>
    <t>M063</t>
  </si>
  <si>
    <t>Přípojnice Cu 32x5</t>
  </si>
  <si>
    <t>-911052583</t>
  </si>
  <si>
    <t>M064</t>
  </si>
  <si>
    <t>Svorkovice nulová</t>
  </si>
  <si>
    <t>499884614</t>
  </si>
  <si>
    <t>M065</t>
  </si>
  <si>
    <t>Svorkovnice ochranná</t>
  </si>
  <si>
    <t>-1511387037</t>
  </si>
  <si>
    <t>M066</t>
  </si>
  <si>
    <t>Svorkovnice řadová do 6mm2</t>
  </si>
  <si>
    <t>61126357</t>
  </si>
  <si>
    <t>M067</t>
  </si>
  <si>
    <t>Svorkovnice řadová do 16mm2</t>
  </si>
  <si>
    <t>-1071124158</t>
  </si>
  <si>
    <t>M068</t>
  </si>
  <si>
    <t>Štítek s upozorněním na povinnost kontrol chráničů</t>
  </si>
  <si>
    <t>929404043</t>
  </si>
  <si>
    <t>M069</t>
  </si>
  <si>
    <t>Popisovací tabulky pro počet obvodů: 90 (210x300)</t>
  </si>
  <si>
    <t>-373092986</t>
  </si>
  <si>
    <t>M070</t>
  </si>
  <si>
    <t>Propojovací lišta 1m, 3-pól, In=63A, 10mm2</t>
  </si>
  <si>
    <t>-122002514</t>
  </si>
  <si>
    <t>M071</t>
  </si>
  <si>
    <t>Koncový kryt k propoj liště 10mm2, 63A, 3-pól</t>
  </si>
  <si>
    <t>1812931229</t>
  </si>
  <si>
    <t>M072</t>
  </si>
  <si>
    <t>Montáž přístrojů</t>
  </si>
  <si>
    <t>1650866913</t>
  </si>
  <si>
    <t>M073</t>
  </si>
  <si>
    <t>Montáž skříně</t>
  </si>
  <si>
    <t>484162599</t>
  </si>
  <si>
    <t>Práce a dodávky M</t>
  </si>
  <si>
    <t>21-M</t>
  </si>
  <si>
    <t>Elektromontáže</t>
  </si>
  <si>
    <t>M024</t>
  </si>
  <si>
    <t>KABEL SILOVÝ, IZOLACE PVC - CYKY-J 5x2.5 mm2 pevně</t>
  </si>
  <si>
    <t>1200459480</t>
  </si>
  <si>
    <t>M025</t>
  </si>
  <si>
    <t>KABEL SILOVÝ, IZOLACE PVC -CYKY-J 4x16 mm2  pevně</t>
  </si>
  <si>
    <t>1962385764</t>
  </si>
  <si>
    <t>KABEL SILOVÝ, IZOLACE PVC -CYKY-J 4x16 mm2 pevně</t>
  </si>
  <si>
    <t>M026</t>
  </si>
  <si>
    <t>UKONČENÍ KABELŮ SMRŠŤOVACÍ ZÁKLOPKOU 4x16 mm2</t>
  </si>
  <si>
    <t>-330132137</t>
  </si>
  <si>
    <t>M027</t>
  </si>
  <si>
    <t>UKONČENÍ VODIČŮ V ROZVADĚČÍCH A NA SVORKOVNICI Do   2,5 mm2</t>
  </si>
  <si>
    <t>-262042840</t>
  </si>
  <si>
    <t>UKONČENÍ VODIČŮ V ROZVADĚČÍCH A NA SVORKOVNICI Do 2,5 mm2</t>
  </si>
  <si>
    <t>M028</t>
  </si>
  <si>
    <t>UKONČENÍ VODIČŮ V ROZVADĚČÍCH A NA SVORKOVNICI Do  16   mm2</t>
  </si>
  <si>
    <t>1312384252</t>
  </si>
  <si>
    <t>UKONČENÍ VODIČŮ V ROZVADĚČÍCH A NA SVORKOVNICI Do 16 mm2</t>
  </si>
  <si>
    <t>M029</t>
  </si>
  <si>
    <t>OCELOVÝ DRÁT POZINKOVANÝ FeZn Ø10mm (0,62kg/m),  pevně</t>
  </si>
  <si>
    <t>-1779210311</t>
  </si>
  <si>
    <t>OCELOVÝ DRÁT POZINKOVANÝ FeZn Ø10mm (0,62kg/m), pevně</t>
  </si>
  <si>
    <t>M030</t>
  </si>
  <si>
    <t>OCELOVÝ DRÁT POZINKOVANÝ Nátěr svodového vodiče</t>
  </si>
  <si>
    <t>164016415</t>
  </si>
  <si>
    <t>M031</t>
  </si>
  <si>
    <t>OCELOVÝ PÁSEK POZINKOVANÝ FeZn 30x4 (1.0 kg/m) kruh 50m</t>
  </si>
  <si>
    <t>-220863819</t>
  </si>
  <si>
    <t>M032</t>
  </si>
  <si>
    <t>OCELOVÝ PÁSEK POZINKOVANÝ Nátěr zemnícího pásku</t>
  </si>
  <si>
    <t>367084914</t>
  </si>
  <si>
    <t>M033</t>
  </si>
  <si>
    <t>SVORKA HROMOSVODNÍ, UZEMŇOVACÍ SR02 pro pasek 30x4mm</t>
  </si>
  <si>
    <t>-1880033384</t>
  </si>
  <si>
    <t>M034</t>
  </si>
  <si>
    <t>SVORKA HROMOSVODNÍ, UZEMŇOVACÍ SR03 spoj.kruh.a pask.vod.</t>
  </si>
  <si>
    <t>352454734</t>
  </si>
  <si>
    <t>M035</t>
  </si>
  <si>
    <t>MONTÁŽ OZNAČOVACÍHO ŠTÍTKU na kabel</t>
  </si>
  <si>
    <t>-1060983049</t>
  </si>
  <si>
    <t>M036</t>
  </si>
  <si>
    <t>MONTÁŽ PILÍŘE RE</t>
  </si>
  <si>
    <t>-744985438</t>
  </si>
  <si>
    <t>M037</t>
  </si>
  <si>
    <t>MONTÁŽ PILÍŘE RMS</t>
  </si>
  <si>
    <t>1155405864</t>
  </si>
  <si>
    <t>M038</t>
  </si>
  <si>
    <t>POJISTKOVA PATRONA PN PN00 /403A</t>
  </si>
  <si>
    <t>-71476536</t>
  </si>
  <si>
    <t>M039</t>
  </si>
  <si>
    <t>POJISTKOVA PATRONA PN PN2 /40A</t>
  </si>
  <si>
    <t>-1139133830</t>
  </si>
  <si>
    <t>M040</t>
  </si>
  <si>
    <t>Vyhledání připojovacího místa</t>
  </si>
  <si>
    <t>hod</t>
  </si>
  <si>
    <t>512</t>
  </si>
  <si>
    <t>190238848</t>
  </si>
  <si>
    <t>M041</t>
  </si>
  <si>
    <t>Napojení na stávající zařízení</t>
  </si>
  <si>
    <t>618189640</t>
  </si>
  <si>
    <t>M042</t>
  </si>
  <si>
    <t>Úprava stávajícího zařízení</t>
  </si>
  <si>
    <t>1812529149</t>
  </si>
  <si>
    <t>M043</t>
  </si>
  <si>
    <t>Zabezpečení pracoviště</t>
  </si>
  <si>
    <t>1286324266</t>
  </si>
  <si>
    <t>M044</t>
  </si>
  <si>
    <t>SPOLUPRÁCE S DODAVATELEM při zapojování a zkouškách</t>
  </si>
  <si>
    <t>-1165038059</t>
  </si>
  <si>
    <t>M045</t>
  </si>
  <si>
    <t>KOORDINACE POSTUPU PRACÍ S ostatními profesemi</t>
  </si>
  <si>
    <t>899875361</t>
  </si>
  <si>
    <t>M046</t>
  </si>
  <si>
    <t>PROVEDENÍ REVIZNÍCH ZKOUŠEK DLE ČSN 33 1500 vč. revizní zprávy - Revizní technik</t>
  </si>
  <si>
    <t>-849974010</t>
  </si>
  <si>
    <t>M047</t>
  </si>
  <si>
    <t>PROVEDENÍ REVIZNÍCH ZKOUŠEK DLE ČSN 33 1500 vč. revizní zprávy - Spolupráce s revizním technikem</t>
  </si>
  <si>
    <t>-1619583611</t>
  </si>
  <si>
    <t>M048</t>
  </si>
  <si>
    <t>Podružný materiál</t>
  </si>
  <si>
    <t>kpl</t>
  </si>
  <si>
    <t>447961361</t>
  </si>
  <si>
    <t>M018</t>
  </si>
  <si>
    <t>Doprava 3,60%, Přesun 1,00%</t>
  </si>
  <si>
    <t>Kč</t>
  </si>
  <si>
    <t>1860843656</t>
  </si>
  <si>
    <t>M018.1</t>
  </si>
  <si>
    <t>PPV 6,00% z montáže: materiál + práce</t>
  </si>
  <si>
    <t>1159174586</t>
  </si>
  <si>
    <t>M018.2</t>
  </si>
  <si>
    <t>PPV 1,00% z nátěrů a zemních prací</t>
  </si>
  <si>
    <t>918948845</t>
  </si>
  <si>
    <t>46-M</t>
  </si>
  <si>
    <t>Zemní práce při extr.mont.pracích</t>
  </si>
  <si>
    <t>460010024</t>
  </si>
  <si>
    <t>Vytyčení trasy vedení kabelového podzemního v zastavěném prostoru</t>
  </si>
  <si>
    <t>km</t>
  </si>
  <si>
    <t>314711655</t>
  </si>
  <si>
    <t>Vytyčení trasy vedení kabelového (podzemního) v zastavěném prostoru</t>
  </si>
  <si>
    <t>https://podminky.urs.cz/item/CS_URS_2024_01/460010024</t>
  </si>
  <si>
    <t>460171172</t>
  </si>
  <si>
    <t>Hloubení kabelových nezapažených rýh strojně š 35 cm hl 80 cm v hornině tř I skupiny 3</t>
  </si>
  <si>
    <t>-769344142</t>
  </si>
  <si>
    <t>Hloubení nezapažených kabelových rýh strojně včetně urovnání dna s přemístěním výkopku do vzdálenosti 3 m od okraje jámy nebo s naložením na dopravní prostředek šířky 35 cm hloubky 80 cm v hornině třídy těžitelnosti I skupiny 3</t>
  </si>
  <si>
    <t>https://podminky.urs.cz/item/CS_URS_2024_01/460171172</t>
  </si>
  <si>
    <t>460171173</t>
  </si>
  <si>
    <t>Hloubení kabelových nezapažených rýh strojně š 35 cm hl 80 cm v hornině tř II skupiny 4</t>
  </si>
  <si>
    <t>-1561674745</t>
  </si>
  <si>
    <t>Hloubení nezapažených kabelových rýh strojně včetně urovnání dna s přemístěním výkopku do vzdálenosti 3 m od okraje jámy nebo s naložením na dopravní prostředek šířky 35 cm hloubky 80 cm v hornině třídy těžitelnosti II skupiny 4</t>
  </si>
  <si>
    <t>https://podminky.urs.cz/item/CS_URS_2024_01/460171173</t>
  </si>
  <si>
    <t>460171174</t>
  </si>
  <si>
    <t>Hloubení kabelových nezapažených rýh strojně š 35 cm hl 80 cm v hornině tř II skupiny 5</t>
  </si>
  <si>
    <t>1748044885</t>
  </si>
  <si>
    <t>Hloubení nezapažených kabelových rýh strojně včetně urovnání dna s přemístěním výkopku do vzdálenosti 3 m od okraje jámy nebo s naložením na dopravní prostředek šířky 35 cm hloubky 80 cm v hornině třídy těžitelnosti II skupiny 5</t>
  </si>
  <si>
    <t>https://podminky.urs.cz/item/CS_URS_2024_01/460171174</t>
  </si>
  <si>
    <t>460431182</t>
  </si>
  <si>
    <t>Zásyp kabelových rýh ručně se zhutněním š 35 cm hl 80 cm z horniny tř I skupiny 3</t>
  </si>
  <si>
    <t>-572336949</t>
  </si>
  <si>
    <t>Zásyp kabelových rýh ručně s přemístění sypaniny ze vzdálenosti do 10 m, s uložením výkopku ve vrstvách včetně zhutnění a úpravy povrchu šířky 35 cm hloubky 80 cm z horniny třídy těžitelnosti I skupiny 3</t>
  </si>
  <si>
    <t>https://podminky.urs.cz/item/CS_URS_2024_01/460431182</t>
  </si>
  <si>
    <t>460431183</t>
  </si>
  <si>
    <t>Zásyp kabelových rýh ručně se zhutněním š 35 cm hl 80 cm z horniny tř II skupiny 4</t>
  </si>
  <si>
    <t>-855015639</t>
  </si>
  <si>
    <t>Zásyp kabelových rýh ručně s přemístění sypaniny ze vzdálenosti do 10 m, s uložením výkopku ve vrstvách včetně zhutnění a úpravy povrchu šířky 35 cm hloubky 80 cm z horniny třídy těžitelnosti II skupiny 4</t>
  </si>
  <si>
    <t>https://podminky.urs.cz/item/CS_URS_2024_01/460431183</t>
  </si>
  <si>
    <t>61</t>
  </si>
  <si>
    <t>460431184</t>
  </si>
  <si>
    <t>Zásyp kabelových rýh ručně se zhutněním š 35 cm hl 80 cm z horniny tř II skupiny 5</t>
  </si>
  <si>
    <t>1547784103</t>
  </si>
  <si>
    <t>Zásyp kabelových rýh ručně s přemístění sypaniny ze vzdálenosti do 10 m, s uložením výkopku ve vrstvách včetně zhutnění a úpravy povrchu šířky 35 cm hloubky 80 cm z horniny třídy těžitelnosti II skupiny 5</t>
  </si>
  <si>
    <t>https://podminky.urs.cz/item/CS_URS_2024_01/460431184</t>
  </si>
  <si>
    <t>62</t>
  </si>
  <si>
    <t>460671113</t>
  </si>
  <si>
    <t>Výstražná fólie pro krytí kabelů šířky přes 25 do 34 cm</t>
  </si>
  <si>
    <t>-642637292</t>
  </si>
  <si>
    <t>Výstražné prvky pro krytí kabelů včetně vyrovnání povrchu rýhy, rozvinutí a uložení fólie, šířky přes 25 do 35 cm</t>
  </si>
  <si>
    <t>https://podminky.urs.cz/item/CS_URS_2024_01/460671113</t>
  </si>
  <si>
    <t>63</t>
  </si>
  <si>
    <t>46074-PC01</t>
  </si>
  <si>
    <t>KABELOVÝ PROSTUP Z OHEBNÉ PVC TRUBKY Ø 63 mm</t>
  </si>
  <si>
    <t>265406993</t>
  </si>
  <si>
    <t>46074-PC02</t>
  </si>
  <si>
    <t>372621088</t>
  </si>
  <si>
    <t>KABELOVÝ PROSTUP Z OHEBNÉ PVC TRUBKY Ø 110 mm</t>
  </si>
  <si>
    <t>65</t>
  </si>
  <si>
    <t>4605-1</t>
  </si>
  <si>
    <t>Provizorní úprava terénu zemina tř. 3</t>
  </si>
  <si>
    <t>-1395785780</t>
  </si>
  <si>
    <t>66</t>
  </si>
  <si>
    <t>4605-2</t>
  </si>
  <si>
    <t>Provizorní úprava terénu zemina tř. 4</t>
  </si>
  <si>
    <t>-497925209</t>
  </si>
  <si>
    <t>67</t>
  </si>
  <si>
    <t>4605-3</t>
  </si>
  <si>
    <t>Provizorní úprava terénu zemina tř. 5</t>
  </si>
  <si>
    <t>-573333457</t>
  </si>
  <si>
    <t>68</t>
  </si>
  <si>
    <t>46075-PC01</t>
  </si>
  <si>
    <t>KABEL. KANÁL Z PREFABRIKOVANÝCH BETON. ŽLABU NEASFALTOVANÝ TK11-20x17/12,5x11cm</t>
  </si>
  <si>
    <t>-1914025011</t>
  </si>
  <si>
    <t>69</t>
  </si>
  <si>
    <t>46066-PC01</t>
  </si>
  <si>
    <t>OBSYPÁNÍ CHRÁNIČEK VRSTVOU JEMNOZRNNÉHO PÍSKU tl. 2x10cm V CELÉ TRASE (mimo OBETONOVANÉ CHRÁNIČKY) velikost zrn 0,063 – 2mm, vč. dovozu na stavbu</t>
  </si>
  <si>
    <t>-1277165055</t>
  </si>
  <si>
    <t>70</t>
  </si>
  <si>
    <t>460341113</t>
  </si>
  <si>
    <t>Vodorovné přemístění horniny jakékoliv třídy dopravními prostředky při elektromontážích přes 500 do 1000 m</t>
  </si>
  <si>
    <t>2036803101</t>
  </si>
  <si>
    <t>Vodorovné přemístění (odvoz) horniny dopravními prostředky včetně složení, bez naložení a rozprostření jakékoliv třídy, na vzdálenost přes 500 do 1000 m</t>
  </si>
  <si>
    <t>https://podminky.urs.cz/item/CS_URS_2024_01/460341113</t>
  </si>
  <si>
    <t>71</t>
  </si>
  <si>
    <t>460341121</t>
  </si>
  <si>
    <t>Příplatek k vodorovnému přemístění horniny dopravními prostředky při elektromontážích za každých dalších i započatých 1000 m</t>
  </si>
  <si>
    <t>337880933</t>
  </si>
  <si>
    <t>Vodorovné přemístění (odvoz) horniny dopravními prostředky včetně složení, bez naložení a rozprostření jakékoliv třídy, na vzdálenost Příplatek k ceně -1113 za každých dalších i započatých 1000 m</t>
  </si>
  <si>
    <t>https://podminky.urs.cz/item/CS_URS_2024_01/460341121</t>
  </si>
  <si>
    <t>72</t>
  </si>
  <si>
    <t>46090-PC01</t>
  </si>
  <si>
    <t>GEODETICKÉ ZAMĚŘENÍ kabelů</t>
  </si>
  <si>
    <t>-757531931</t>
  </si>
  <si>
    <t>73</t>
  </si>
  <si>
    <t>46091-PC01</t>
  </si>
  <si>
    <t>Vytýčení stávajících inženýrských sítí</t>
  </si>
  <si>
    <t>2134970373</t>
  </si>
  <si>
    <t>VRN</t>
  </si>
  <si>
    <t>Vedlejší rozpočtové náklady</t>
  </si>
  <si>
    <t>74</t>
  </si>
  <si>
    <t>M074</t>
  </si>
  <si>
    <t>Dokumentace skutečného provedení</t>
  </si>
  <si>
    <t>1024</t>
  </si>
  <si>
    <t>-1192474165</t>
  </si>
  <si>
    <t>75</t>
  </si>
  <si>
    <t>M075</t>
  </si>
  <si>
    <t>Bezpečnostní a hygienická opatření na staveništi</t>
  </si>
  <si>
    <t>1180244395</t>
  </si>
  <si>
    <t>76</t>
  </si>
  <si>
    <t>M076</t>
  </si>
  <si>
    <t>Náklady spojené s plněním ostatních povinností stanovených</t>
  </si>
  <si>
    <t>-133402068</t>
  </si>
  <si>
    <t>77</t>
  </si>
  <si>
    <t>M077</t>
  </si>
  <si>
    <t>zadávací dokumentací včetně obchodních podmínek</t>
  </si>
  <si>
    <t>937097034</t>
  </si>
  <si>
    <t>78</t>
  </si>
  <si>
    <t>M078</t>
  </si>
  <si>
    <t>GZS 4,20% z pravé strany mezisoučtu 2</t>
  </si>
  <si>
    <t>-1593734484</t>
  </si>
  <si>
    <t>22-SO051-02.3 - D.2.4.1. - El. rozvody NN+VO - část VO</t>
  </si>
  <si>
    <t>PSV - Práce a dodávky PSV</t>
  </si>
  <si>
    <t xml:space="preserve">    741.1 - Specifikace dodávky  RVO</t>
  </si>
  <si>
    <t>PSV</t>
  </si>
  <si>
    <t>Práce a dodávky PSV</t>
  </si>
  <si>
    <t>Specifikace dodávky  RVO</t>
  </si>
  <si>
    <t>-480315192</t>
  </si>
  <si>
    <t>-1548167641</t>
  </si>
  <si>
    <t>477215810</t>
  </si>
  <si>
    <t>788806397</t>
  </si>
  <si>
    <t>M079</t>
  </si>
  <si>
    <t>Vypínač, 1-pól, In=25A</t>
  </si>
  <si>
    <t>-248809008</t>
  </si>
  <si>
    <t>719882027</t>
  </si>
  <si>
    <t>133665330</t>
  </si>
  <si>
    <t>1801607888</t>
  </si>
  <si>
    <t>22216</t>
  </si>
  <si>
    <t>31256432</t>
  </si>
  <si>
    <t>-1147474261</t>
  </si>
  <si>
    <t>M080</t>
  </si>
  <si>
    <t>Svorkovnice řadová do 2.5mm2</t>
  </si>
  <si>
    <t>-1365314726</t>
  </si>
  <si>
    <t>M081</t>
  </si>
  <si>
    <t>-738707703</t>
  </si>
  <si>
    <t>M082</t>
  </si>
  <si>
    <t>1347458638</t>
  </si>
  <si>
    <t>M083</t>
  </si>
  <si>
    <t>457135340</t>
  </si>
  <si>
    <t>M084</t>
  </si>
  <si>
    <t>Propojovací lišta 1m, 3.pól+N, In=63A, 10mm2</t>
  </si>
  <si>
    <t>121440504</t>
  </si>
  <si>
    <t>M085</t>
  </si>
  <si>
    <t>-2116190281</t>
  </si>
  <si>
    <t>M086</t>
  </si>
  <si>
    <t>-442488909</t>
  </si>
  <si>
    <t>M087</t>
  </si>
  <si>
    <t>2117092117</t>
  </si>
  <si>
    <t>KABEL SILOVÝ, IZOLACE PVC - CYKY-J 3x1.5 mm2  pevně</t>
  </si>
  <si>
    <t>-412511184</t>
  </si>
  <si>
    <t>KABEL SILOVÝ, IZOLACE PVC - CYKY-J 3x1.5 mm2 pevně</t>
  </si>
  <si>
    <t>KABEL SILOVÝ, IZOLACE PVC - CYKY-J 5x2.5 mm2      pevně</t>
  </si>
  <si>
    <t>-1231968377</t>
  </si>
  <si>
    <t>M088</t>
  </si>
  <si>
    <t>KABEL SILOVÝ, IZOLACE PVC - CYKY-J 4x16 mm2  pevně</t>
  </si>
  <si>
    <t>-577900848</t>
  </si>
  <si>
    <t>KABEL SILOVÝ, IZOLACE PVC - CYKY-J 4x16 mm2 pevně</t>
  </si>
  <si>
    <t>159081977</t>
  </si>
  <si>
    <t>2012576079</t>
  </si>
  <si>
    <t>74027129</t>
  </si>
  <si>
    <t>1606464371</t>
  </si>
  <si>
    <t>586549643</t>
  </si>
  <si>
    <t>-730357759</t>
  </si>
  <si>
    <t>1723106831</t>
  </si>
  <si>
    <t>-1617048897</t>
  </si>
  <si>
    <t>1654094547</t>
  </si>
  <si>
    <t>199037342</t>
  </si>
  <si>
    <t>M089</t>
  </si>
  <si>
    <t>OSVĚTLOVACÍ STOŽÁR DVAKRÁT OSAZENÝ, ŽÁROVĚ ZINKOVANÝ PLASTOVÁ MANŽETA - TL-SYSTEMS, typ DOS 60, v=6m</t>
  </si>
  <si>
    <t>-1988980890</t>
  </si>
  <si>
    <t>M090</t>
  </si>
  <si>
    <t>STOŽÁROVÁ ROZVODNICE PRO OSVĚTLOVACÍ STOŽÁR TLS - 1x pojistka 6A  (vč. dodávky pojistky)</t>
  </si>
  <si>
    <t>126800970</t>
  </si>
  <si>
    <t>STOŽÁROVÁ ROZVODNICE PRO OSVĚTLOVACÍ STOŽÁR TLS - 1x pojistka 6A (vč. dodávky pojistky)</t>
  </si>
  <si>
    <t>M091</t>
  </si>
  <si>
    <t>SVÍTIDLO VENKOVNÍ LEDDIODOVÉ SLOUPKOVÉ včteně základu - SINCLAIR 6W, GLS 6, IP65, v=1m, 3000K</t>
  </si>
  <si>
    <t>2127991732</t>
  </si>
  <si>
    <t xml:space="preserve">Poznámka k položce:_x000D_
	_x000D_
</t>
  </si>
  <si>
    <t>M092</t>
  </si>
  <si>
    <t>SVÍTIDLO VENKOVNÍ LEDDIODOVÉ ZEMNÍ včetně zemního boxu - ENIKA typ CRICKET, 14W, 4000K, IP67</t>
  </si>
  <si>
    <t>100968021</t>
  </si>
  <si>
    <t xml:space="preserve">Poznámka k položce:_x000D_
SVÍTIDLO VENKOVNÍ LEDDIODOVÉ ZEMNÍ včetně zemního boxu	_x000D_
</t>
  </si>
  <si>
    <t>M093</t>
  </si>
  <si>
    <t>SVÍTIDLO VENKOVNÍ LEDDIODOVÉ 2700K, IP66, REGULACE	 REGULACE - SINCLAIR ST 25GAPA, 25W, 2250-3125lm</t>
  </si>
  <si>
    <t>-2143752493</t>
  </si>
  <si>
    <t xml:space="preserve">Poznámka k položce:_x000D_
SVÍTIDLO VENKOVNÍ LEDDIODOVÉ 2700K, IP66, REGULACE	 REGULACE 	_x000D_
</t>
  </si>
  <si>
    <t>MONTÁŽ PILÍŘE RVO</t>
  </si>
  <si>
    <t>870336775</t>
  </si>
  <si>
    <t>1627919437</t>
  </si>
  <si>
    <t>-256592331</t>
  </si>
  <si>
    <t>1698185744</t>
  </si>
  <si>
    <t>-316484520</t>
  </si>
  <si>
    <t>1172745612</t>
  </si>
  <si>
    <t>1538059030</t>
  </si>
  <si>
    <t>-660207005</t>
  </si>
  <si>
    <t>-1915484076</t>
  </si>
  <si>
    <t>919798170</t>
  </si>
  <si>
    <t>49271145</t>
  </si>
  <si>
    <t>363924276</t>
  </si>
  <si>
    <t>-1167044665</t>
  </si>
  <si>
    <t>-743393358</t>
  </si>
  <si>
    <t>M094</t>
  </si>
  <si>
    <t xml:space="preserve">POUZDROVÝ ZÁKL.PRO STOŽ.VENK. OSVĚTL.MIMO OSU TRASY KABELU KOMPLET VČETNĚ BETONU - 600x600x900mm </t>
  </si>
  <si>
    <t>2088454458</t>
  </si>
  <si>
    <t>-304773320</t>
  </si>
  <si>
    <t>-641437395</t>
  </si>
  <si>
    <t>617022270</t>
  </si>
  <si>
    <t>57383281</t>
  </si>
  <si>
    <t>-1441416867</t>
  </si>
  <si>
    <t>1351770928</t>
  </si>
  <si>
    <t>1984264639</t>
  </si>
  <si>
    <t>KABELOVÝ PROSTUP Z OHEBNÉ PVC TRUBKY Ø40 mm</t>
  </si>
  <si>
    <t>-1558886754</t>
  </si>
  <si>
    <t>-1588682407</t>
  </si>
  <si>
    <t>-43770803</t>
  </si>
  <si>
    <t>1345036941</t>
  </si>
  <si>
    <t>-248098930</t>
  </si>
  <si>
    <t>M095</t>
  </si>
  <si>
    <t>PROTLAK dl.14m vč.startovacích jam a chráničky f110mm v hloubce 1200mm</t>
  </si>
  <si>
    <t>-760959331</t>
  </si>
  <si>
    <t xml:space="preserve">Poznámka k položce:_x000D_
PROTLAK dl.14m vč.startovacích jam a chráničky f110mm_x000D_
</t>
  </si>
  <si>
    <t>936496452</t>
  </si>
  <si>
    <t>-2005774240</t>
  </si>
  <si>
    <t>M096</t>
  </si>
  <si>
    <t>VYTRHÁNÍ DLAŽBY KLADENÉ DO ŠTĚRKOPÍSKU - dlažba 30x30</t>
  </si>
  <si>
    <t>-2062090887</t>
  </si>
  <si>
    <t xml:space="preserve">Poznámka k položce:_x000D_
_x000D_
</t>
  </si>
  <si>
    <t>M097</t>
  </si>
  <si>
    <t>ÚPRAVA POVRCHU ZNOVUPOLOŽENÍ DLAŽBY dlažba 30x30</t>
  </si>
  <si>
    <t>2017392867</t>
  </si>
  <si>
    <t xml:space="preserve">Poznámka k položce:_x000D_
ÚPRAVA POVRCHU ZNOVUPOLOŽENÍ DLAŽBY_x000D_
</t>
  </si>
  <si>
    <t>1214693137</t>
  </si>
  <si>
    <t>-701827725</t>
  </si>
  <si>
    <t>813405780</t>
  </si>
  <si>
    <t>1650777287</t>
  </si>
  <si>
    <t>1817469557</t>
  </si>
  <si>
    <t>228609777</t>
  </si>
  <si>
    <t>-2003161784</t>
  </si>
  <si>
    <t>1921446251</t>
  </si>
  <si>
    <t>-1345786693</t>
  </si>
  <si>
    <t>cibuloviny</t>
  </si>
  <si>
    <t>počet vysazených cibulovin</t>
  </si>
  <si>
    <t>1020</t>
  </si>
  <si>
    <t>keře</t>
  </si>
  <si>
    <t>počet keřů celkem</t>
  </si>
  <si>
    <t>119</t>
  </si>
  <si>
    <t>obrubník_ocel</t>
  </si>
  <si>
    <t>délky ocelových obrubníků u štěrkových ploch kolem záhonů</t>
  </si>
  <si>
    <t>pl_keře_skup</t>
  </si>
  <si>
    <t>plocha navržených keřů ve skupinách</t>
  </si>
  <si>
    <t>pl_trv_mulc</t>
  </si>
  <si>
    <t>plocha trvalkových záhonů mulčovaných borkou - A, B, C</t>
  </si>
  <si>
    <t>pl_trv_štěrk</t>
  </si>
  <si>
    <t>plocha trvalkových záhonů mulčovaných štěrkem - D</t>
  </si>
  <si>
    <t>stromy</t>
  </si>
  <si>
    <t>navržené stromy</t>
  </si>
  <si>
    <t>stromy_jehl</t>
  </si>
  <si>
    <t>navržené jehličnaté stromy</t>
  </si>
  <si>
    <t>stromy_list</t>
  </si>
  <si>
    <t>navržené listnaté stromy</t>
  </si>
  <si>
    <t>22-SO051-02.4 - D.2.5 Zahradní a sadové úpravy</t>
  </si>
  <si>
    <t>trávník</t>
  </si>
  <si>
    <t>plocha založeného parkového trávníku celkem</t>
  </si>
  <si>
    <t>500</t>
  </si>
  <si>
    <t>trvalky</t>
  </si>
  <si>
    <t>počet trvalek včetně trav</t>
  </si>
  <si>
    <t>495</t>
  </si>
  <si>
    <t>Ing. Lenka Požárová</t>
  </si>
  <si>
    <t xml:space="preserve">    N30 - Kácení dřevin</t>
  </si>
  <si>
    <t xml:space="preserve">    N04 - Sadové úpravy</t>
  </si>
  <si>
    <t xml:space="preserve">      N03 - Příprava půdy</t>
  </si>
  <si>
    <t xml:space="preserve">      N05 - Výsadba dřevin</t>
  </si>
  <si>
    <t xml:space="preserve">      N10 - Materiál pro výsadbu</t>
  </si>
  <si>
    <t xml:space="preserve">      N07 - Stromy</t>
  </si>
  <si>
    <t xml:space="preserve">      N08 - Keře</t>
  </si>
  <si>
    <t xml:space="preserve">        N037 - Založení trvalkového záhonu</t>
  </si>
  <si>
    <t xml:space="preserve">        N023 - Výsadba trvalek</t>
  </si>
  <si>
    <t xml:space="preserve">        N06 - Trvalky materiál</t>
  </si>
  <si>
    <t xml:space="preserve">        N09 - Založení trávníku</t>
  </si>
  <si>
    <t xml:space="preserve">      998 - Přesun hmot</t>
  </si>
  <si>
    <t xml:space="preserve">    OSTO - Následná péče po dobu 5 let</t>
  </si>
  <si>
    <t xml:space="preserve">      OST1 - Následná péče v 1. roce</t>
  </si>
  <si>
    <t xml:space="preserve">      OST2 - Následná péče v 2. roce</t>
  </si>
  <si>
    <t xml:space="preserve">      OST3 - Následná péče v 3. roce</t>
  </si>
  <si>
    <t xml:space="preserve">      OST4 - Následná péče v 4. roce</t>
  </si>
  <si>
    <t xml:space="preserve">      OST5 - Následná péče v 5. roce</t>
  </si>
  <si>
    <t>R-111251102</t>
  </si>
  <si>
    <t>Zrušení předzahrádky -  odstranění křovin a stromů i s kořeny sklonu terénu do 1:5 z celkové plochy přes 100 do 500 m2</t>
  </si>
  <si>
    <t>-1830121815</t>
  </si>
  <si>
    <t>Zrušení předzahrádky - odstranění křovin a stromů i s kořeny sklonu terénu do 1:5 z celkové plochy přes 100 do 500 m2</t>
  </si>
  <si>
    <t>R-185805212</t>
  </si>
  <si>
    <t>Zrušení trvalkových výsadeb na záhonech</t>
  </si>
  <si>
    <t>-116283456</t>
  </si>
  <si>
    <t>N30</t>
  </si>
  <si>
    <t>Kácení dřevin</t>
  </si>
  <si>
    <t>111212351</t>
  </si>
  <si>
    <t>Odstranění nevhodných dřevin do 100 m2 v přes 1 m s odstraněním pařezů v rovině nebo svahu do 1:5</t>
  </si>
  <si>
    <t>1723973489</t>
  </si>
  <si>
    <t>Odstranění nevhodných dřevin průměru kmene do 100 mm výšky přes 1 m s odstraněním pařezu do 100 m2 v rovině nebo na svahu do 1:5</t>
  </si>
  <si>
    <t>https://podminky.urs.cz/item/CS_URS_2024_01/111212351</t>
  </si>
  <si>
    <t>"dle inv.tab.č.10,11,12"10+10+60</t>
  </si>
  <si>
    <t>112151311</t>
  </si>
  <si>
    <t>Kácení stromu bez postupného spouštění koruny a kmene D přes 0,1 do 0,2 m</t>
  </si>
  <si>
    <t>-797298460</t>
  </si>
  <si>
    <t>Pokácení stromu postupné bez spouštění částí kmene a koruny o průměru na řezné ploše pařezu přes 100 do 200 mm</t>
  </si>
  <si>
    <t>https://podminky.urs.cz/item/CS_URS_2024_01/112151311</t>
  </si>
  <si>
    <t>"dle inv.tab.č.4"1</t>
  </si>
  <si>
    <t>112151312</t>
  </si>
  <si>
    <t>Kácení stromu bez postupného spouštění koruny a kmene D přes 0,2 do 0,3 m</t>
  </si>
  <si>
    <t>103731607</t>
  </si>
  <si>
    <t>Pokácení stromu postupné bez spouštění částí kmene a koruny o průměru na řezné ploše pařezu přes 200 do 300 mm</t>
  </si>
  <si>
    <t>https://podminky.urs.cz/item/CS_URS_2024_01/112151312</t>
  </si>
  <si>
    <t>"dle inv.tab.č.7"1</t>
  </si>
  <si>
    <t>112151313</t>
  </si>
  <si>
    <t>Kácení stromu bez postupného spouštění koruny a kmene D přes 0,3 do 0,4 m</t>
  </si>
  <si>
    <t>-1384176997</t>
  </si>
  <si>
    <t>Pokácení stromu postupné bez spouštění částí kmene a koruny o průměru na řezné ploše pařezu přes 300 do 400 mm</t>
  </si>
  <si>
    <t>https://podminky.urs.cz/item/CS_URS_2024_01/112151313</t>
  </si>
  <si>
    <t>"dle inv.tab.č.5,6"2</t>
  </si>
  <si>
    <t>112201111</t>
  </si>
  <si>
    <t>Odstranění pařezů D do 0,2 m v rovině a svahu do 1:5 s odklizením do 20 m a zasypáním jámy</t>
  </si>
  <si>
    <t>-356742229</t>
  </si>
  <si>
    <t>Odstranění pařezu v rovině nebo na svahu do 1:5 o průměru pařezu na řezné ploše do 200 mm</t>
  </si>
  <si>
    <t>https://podminky.urs.cz/item/CS_URS_2024_01/112201111</t>
  </si>
  <si>
    <t>"dle inv.tab."1</t>
  </si>
  <si>
    <t>112201112</t>
  </si>
  <si>
    <t>Odstranění pařezů D přes 0,2 do 0,3 m v rovině a svahu do 1:5 s odklizením do 20 m a zasypáním jámy</t>
  </si>
  <si>
    <t>2072367704</t>
  </si>
  <si>
    <t>Odstranění pařezu v rovině nebo na svahu do 1:5 o průměru pařezu na řezné ploše přes 200 do 300 mm</t>
  </si>
  <si>
    <t>https://podminky.urs.cz/item/CS_URS_2024_01/112201112</t>
  </si>
  <si>
    <t>112201113</t>
  </si>
  <si>
    <t>Odstranění pařezů D přes 0,3 do 0,4 m v rovině a svahu do 1:5 s odklizením do 20 m a zasypáním jámy</t>
  </si>
  <si>
    <t>-1669421583</t>
  </si>
  <si>
    <t>Odstranění pařezu v rovině nebo na svahu do 1:5 o průměru pařezu na řezné ploše přes 300 do 400 mm</t>
  </si>
  <si>
    <t>https://podminky.urs.cz/item/CS_URS_2024_01/112201113</t>
  </si>
  <si>
    <t>"dle inv.tab."2</t>
  </si>
  <si>
    <t>R-1012</t>
  </si>
  <si>
    <t>Zemina tříděná zahradní vč. dopravy, ztratné 3% v ceně</t>
  </si>
  <si>
    <t>382819520</t>
  </si>
  <si>
    <t>162201411</t>
  </si>
  <si>
    <t>Vodorovné přemístění kmenů stromů listnatých do 1 km D kmene přes 100 do 300 mm</t>
  </si>
  <si>
    <t>-1473220067</t>
  </si>
  <si>
    <t>Vodorovné přemístění větví, kmenů nebo pařezů s naložením, složením a dopravou do 1000 m kmenů stromů listnatých, průměru přes 100 do 300 mm</t>
  </si>
  <si>
    <t>https://podminky.urs.cz/item/CS_URS_2024_01/162201411</t>
  </si>
  <si>
    <t>162201415</t>
  </si>
  <si>
    <t>Vodorovné přemístění kmenů stromů jehličnatých do 1 km D kmene přes 100 do 300 mm</t>
  </si>
  <si>
    <t>-201150839</t>
  </si>
  <si>
    <t>Vodorovné přemístění větví, kmenů nebo pařezů s naložením, složením a dopravou do 1000 m kmenů stromů jehličnatých, průměru přes 100 do 300 mm</t>
  </si>
  <si>
    <t>https://podminky.urs.cz/item/CS_URS_2024_01/162201415</t>
  </si>
  <si>
    <t>162201416</t>
  </si>
  <si>
    <t>Vodorovné přemístění kmenů stromů jehličnatých do 1 km D kmene přes 300 do 500 mm</t>
  </si>
  <si>
    <t>233100985</t>
  </si>
  <si>
    <t>Vodorovné přemístění větví, kmenů nebo pařezů s naložením, složením a dopravou do 1000 m kmenů stromů jehličnatých, průměru přes 300 do 500 mm</t>
  </si>
  <si>
    <t>https://podminky.urs.cz/item/CS_URS_2024_01/162201416</t>
  </si>
  <si>
    <t>112155311</t>
  </si>
  <si>
    <t>Štěpkování keřového porostu středně hustého s naložením</t>
  </si>
  <si>
    <t>-935777315</t>
  </si>
  <si>
    <t>Štěpkování s naložením na dopravní prostředek a odvozem do 20 km keřového porostu středně hustého</t>
  </si>
  <si>
    <t>https://podminky.urs.cz/item/CS_URS_2024_01/112155311</t>
  </si>
  <si>
    <t>112155215</t>
  </si>
  <si>
    <t>Štěpkování solitérních stromků a větví průměru kmene do 300 mm s naložením</t>
  </si>
  <si>
    <t>1917022634</t>
  </si>
  <si>
    <t>Štěpkování s naložením na dopravní prostředek a odvozem do 20 km stromků a větví solitérů, průměru kmene do 300 mm</t>
  </si>
  <si>
    <t>https://podminky.urs.cz/item/CS_URS_2024_01/112155215</t>
  </si>
  <si>
    <t>1+1</t>
  </si>
  <si>
    <t>112155221</t>
  </si>
  <si>
    <t>Štěpkování solitérních stromků a větví průměru kmene přes 300 do 500 mm s naložením</t>
  </si>
  <si>
    <t>657667806</t>
  </si>
  <si>
    <t>Štěpkování s naložením na dopravní prostředek a odvozem do 20 km stromků a větví solitérů, průměru kmene přes 300 do 500 mm</t>
  </si>
  <si>
    <t>https://podminky.urs.cz/item/CS_URS_2024_01/112155221</t>
  </si>
  <si>
    <t>997221658</t>
  </si>
  <si>
    <t>Poplatek za uložení na skládce (skládkovné) z rostlinných pletiv kód odpadu 02 01 03</t>
  </si>
  <si>
    <t>-424828645</t>
  </si>
  <si>
    <t>N04</t>
  </si>
  <si>
    <t>Sadové úpravy</t>
  </si>
  <si>
    <t>N03</t>
  </si>
  <si>
    <t>Příprava půdy</t>
  </si>
  <si>
    <t>111301111</t>
  </si>
  <si>
    <t>Sejmutí drnu tl do 100 mm s přemístěním do 50 m nebo naložením na dopravní prostředek</t>
  </si>
  <si>
    <t>-2050459102</t>
  </si>
  <si>
    <t>Sejmutí drnu tl. do 100 mm, v jakékoliv ploše</t>
  </si>
  <si>
    <t>https://podminky.urs.cz/item/CS_URS_2024_01/111301111</t>
  </si>
  <si>
    <t>bioodpad_drn</t>
  </si>
  <si>
    <t>"plocha keřů a trvalek"11+25</t>
  </si>
  <si>
    <t>162702111</t>
  </si>
  <si>
    <t>Vodorovné přemístění drnu bez naložení se složením přes 5000 do 6000 m</t>
  </si>
  <si>
    <t>-26824159</t>
  </si>
  <si>
    <t>Vodorovné přemístění drnu na suchu na vzdálenost přes 5000 do 6000 m</t>
  </si>
  <si>
    <t>https://podminky.urs.cz/item/CS_URS_2024_01/162702111</t>
  </si>
  <si>
    <t>-1212358969</t>
  </si>
  <si>
    <t>"převod z m3 na kg a tuny"bioodpad_drn*0,1*550/1000</t>
  </si>
  <si>
    <t>184802111</t>
  </si>
  <si>
    <t>Chemické odplevelení před založením kultury nad 20 m2 postřikem na široko v rovině a svahu do 1:5</t>
  </si>
  <si>
    <t>1876472233</t>
  </si>
  <si>
    <t>pl_keře_skup*2</t>
  </si>
  <si>
    <t>25234001</t>
  </si>
  <si>
    <t>herbicid totální systémový neselektivní</t>
  </si>
  <si>
    <t>litr</t>
  </si>
  <si>
    <t>496136082</t>
  </si>
  <si>
    <t>140*0,0005 "Přepočtené koeficientem množství</t>
  </si>
  <si>
    <t>183403114</t>
  </si>
  <si>
    <t>Obdělání půdy kultivátorováním v rovině a svahu do 1:5</t>
  </si>
  <si>
    <t>-138355654</t>
  </si>
  <si>
    <t>Obdělání půdy kultivátorováním v rovině nebo na svahu do 1:5</t>
  </si>
  <si>
    <t>https://podminky.urs.cz/item/CS_URS_2024_01/183403114</t>
  </si>
  <si>
    <t>183403153</t>
  </si>
  <si>
    <t>Obdělání půdy hrabáním v rovině a svahu do 1:5</t>
  </si>
  <si>
    <t>-4602018</t>
  </si>
  <si>
    <t>Obdělání půdy hrabáním v rovině nebo na svahu do 1:5</t>
  </si>
  <si>
    <t>https://podminky.urs.cz/item/CS_URS_2024_01/183403153</t>
  </si>
  <si>
    <t>181351003</t>
  </si>
  <si>
    <t>Rozprostření ornice tl vrstvy do 200 mm pl do 100 m2 v rovině nebo ve svahu do 1:5 strojně</t>
  </si>
  <si>
    <t>1842012720</t>
  </si>
  <si>
    <t>Rozprostření a urovnání ornice v rovině nebo ve svahu sklonu do 1:5 strojně při souvislé ploše do 100 m2, tl. vrstvy do 200 mm</t>
  </si>
  <si>
    <t>https://podminky.urs.cz/item/CS_URS_2024_01/181351003</t>
  </si>
  <si>
    <t>R-1012.1.1</t>
  </si>
  <si>
    <t>1091360560</t>
  </si>
  <si>
    <t>"převod na tuny ohumus keře"pl_keře_skup*0,1*2000/1000</t>
  </si>
  <si>
    <t>N05</t>
  </si>
  <si>
    <t>Výsadba dřevin</t>
  </si>
  <si>
    <t>183101115</t>
  </si>
  <si>
    <t>Hloubení jamek bez výměny půdy zeminy skupiny 1 až 4 obj přes 0,125 do 0,4 m3 v rovině a svahu do 1:5</t>
  </si>
  <si>
    <t>-182954128</t>
  </si>
  <si>
    <t>Hloubení jamek pro vysazování rostlin v zemině skupiny 1 až 4 bez výměny půdy v rovině nebo na svahu do 1:5, objemu přes 0,125 do 0,40 m3</t>
  </si>
  <si>
    <t>https://podminky.urs.cz/item/CS_URS_2024_01/183101115</t>
  </si>
  <si>
    <t>183111113</t>
  </si>
  <si>
    <t>Hloubení jamek bez výměny půdy zeminy skupiny 1 až 4 obj přes 0,005 do 0,01 m3 v rovině a svahu do 1:5</t>
  </si>
  <si>
    <t>-553861333</t>
  </si>
  <si>
    <t>Hloubení jamek pro vysazování rostlin v zemině skupiny 1 až 4 bez výměny půdy v rovině nebo na svahu do 1:5, objemu přes 0,005 do 0,01 m3</t>
  </si>
  <si>
    <t>https://podminky.urs.cz/item/CS_URS_2024_01/183111113</t>
  </si>
  <si>
    <t>184102114</t>
  </si>
  <si>
    <t>Výsadba dřeviny s balem D přes 0,4 do 0,5 m do jamky se zalitím v rovině a svahu do 1:5</t>
  </si>
  <si>
    <t>-1541347603</t>
  </si>
  <si>
    <t>Výsadba dřeviny s balem do předem vyhloubené jamky se zalitím v rovině nebo na svahu do 1:5, při průměru balu přes 400 do 500 mm</t>
  </si>
  <si>
    <t>https://podminky.urs.cz/item/CS_URS_2024_01/184102114</t>
  </si>
  <si>
    <t>184102111</t>
  </si>
  <si>
    <t>Výsadba dřeviny s balem D přes 0,1 do 0,2 m do jamky se zalitím v rovině a svahu do 1:5</t>
  </si>
  <si>
    <t>-665210385</t>
  </si>
  <si>
    <t>Výsadba dřeviny s balem do předem vyhloubené jamky se zalitím v rovině nebo na svahu do 1:5, při průměru balu přes 100 do 200 mm</t>
  </si>
  <si>
    <t>https://podminky.urs.cz/item/CS_URS_2024_01/184102111</t>
  </si>
  <si>
    <t>R-185802114</t>
  </si>
  <si>
    <t>Aplikace půdního kondicionéru k jednotlivým rostlinám v rovině a svahu do 1:5</t>
  </si>
  <si>
    <t>-1546195198</t>
  </si>
  <si>
    <t>10,5*0,001 "Přepočtené koeficientem množství</t>
  </si>
  <si>
    <t>251911550-R</t>
  </si>
  <si>
    <t>Půdní kondicionér vícesložkový, vč. dovozu, ztratné 3% v ceně</t>
  </si>
  <si>
    <t>kg</t>
  </si>
  <si>
    <t>-870673483</t>
  </si>
  <si>
    <t>"stromy s balem - množství 0,5kg/ks"0,5*stromy</t>
  </si>
  <si>
    <t>"keře skupiny - množství 100g/m2"0,1*pl_keře_skup</t>
  </si>
  <si>
    <t>184215113</t>
  </si>
  <si>
    <t>Ukotvení kmene dřevin v rovině nebo na svahu do 1:5 jedním kůlem D do 0,1 m dl přes 2 do 3 m</t>
  </si>
  <si>
    <t>-1092764021</t>
  </si>
  <si>
    <t>Ukotvení dřeviny kůly v rovině nebo na svahu do 1:5 jedním kůlem, délky přes 2 do 3 m</t>
  </si>
  <si>
    <t>https://podminky.urs.cz/item/CS_URS_2024_01/184215113</t>
  </si>
  <si>
    <t>184215133</t>
  </si>
  <si>
    <t>Ukotvení kmene dřevin v rovině nebo na svahu do 1:5 třemi kůly D do 0,1 m dl přes 2 do 3 m</t>
  </si>
  <si>
    <t>-35448909</t>
  </si>
  <si>
    <t>Ukotvení dřeviny kůly v rovině nebo na svahu do 1:5 třemi kůly, délky přes 2 do 3 m</t>
  </si>
  <si>
    <t>https://podminky.urs.cz/item/CS_URS_2024_01/184215133</t>
  </si>
  <si>
    <t>184911111.1</t>
  </si>
  <si>
    <t>Uvázání dřeviny ke kůlům</t>
  </si>
  <si>
    <t>1403575817</t>
  </si>
  <si>
    <t>R-1004-3</t>
  </si>
  <si>
    <t>Kůl dřevěný vyvazovací, rozměry 250/6 cm, s tlak.impregnací</t>
  </si>
  <si>
    <t>189149678</t>
  </si>
  <si>
    <t>"počet listnatých stromů*3ks kůlů ke každému"3*stromy_list</t>
  </si>
  <si>
    <t>"počet jehličnatých stromů*1ks kůlů ke každému"1*stromy_jehl</t>
  </si>
  <si>
    <t>R-1005</t>
  </si>
  <si>
    <t>Příčka z půlené frézované kulatiny, rozměr 8/100 cm</t>
  </si>
  <si>
    <t>-524403903</t>
  </si>
  <si>
    <t>"počet stromů*3ks příčky ke každému"3*stromy_list</t>
  </si>
  <si>
    <t>R-1008</t>
  </si>
  <si>
    <t>Úvazek pro kotvení, bavlněný, šířka 30 mm</t>
  </si>
  <si>
    <t>-752211126</t>
  </si>
  <si>
    <t>"2m úvazku/1ks stromu"2,0*stromy</t>
  </si>
  <si>
    <t>184215411</t>
  </si>
  <si>
    <t>Zhotovení závlahové mísy dřevin D do 0,5 m v rovině nebo na svahu do 1:5</t>
  </si>
  <si>
    <t>-1189340432</t>
  </si>
  <si>
    <t>Zhotovení závlahové mísy u solitérních dřevin v rovině nebo na svahu do 1:5, o průměru mísy do 0,5 m</t>
  </si>
  <si>
    <t>https://podminky.urs.cz/item/CS_URS_2024_01/184215411</t>
  </si>
  <si>
    <t>184911421</t>
  </si>
  <si>
    <t>Mulčování rostlin kůrou tl do 0,1 m v rovině a svahu do 1:5</t>
  </si>
  <si>
    <t>1010199410</t>
  </si>
  <si>
    <t>Mulčování vysazených rostlin mulčovací kůrou, tl. do 100 mm v rovině nebo na svahu do 1:5</t>
  </si>
  <si>
    <t>https://podminky.urs.cz/item/CS_URS_2024_01/184911421</t>
  </si>
  <si>
    <t>stromy+pl_keře_skup</t>
  </si>
  <si>
    <t>1039110001</t>
  </si>
  <si>
    <t>kůra mulčovací VL - kůrodřevní hmota</t>
  </si>
  <si>
    <t>1441821567</t>
  </si>
  <si>
    <t>77*0,1 "Přepočtené koeficientem množství</t>
  </si>
  <si>
    <t>R-914911511.1.1</t>
  </si>
  <si>
    <t>Natření kmene proti korní spále speciálním nátěrem</t>
  </si>
  <si>
    <t>1766727852</t>
  </si>
  <si>
    <t>100</t>
  </si>
  <si>
    <t>Ochranný nátěr na kmeny proti korní spále způsobené teplotními vlivy</t>
  </si>
  <si>
    <t>911213633</t>
  </si>
  <si>
    <t>R-184813121.1</t>
  </si>
  <si>
    <t>Ochrana krčku dřevin před ožínáním mechanicky chráničkou v rovině a svahu</t>
  </si>
  <si>
    <t>1743946024</t>
  </si>
  <si>
    <t>2861022-R</t>
  </si>
  <si>
    <t>Chránička kmene proti poškození krčku, plastová, zelená, vel. 21x36x0,2 cm</t>
  </si>
  <si>
    <t>412096520</t>
  </si>
  <si>
    <t>185804312</t>
  </si>
  <si>
    <t>Zalití rostlin vodou plocha přes 20 m2</t>
  </si>
  <si>
    <t>-1565855075</t>
  </si>
  <si>
    <t>Zalití rostlin vodou plochy záhonů jednotlivě přes 20 m2</t>
  </si>
  <si>
    <t>https://podminky.urs.cz/item/CS_URS_2024_01/185804312</t>
  </si>
  <si>
    <t>"stromy - převod na m3*počet stromů"(80/1000)*stromy</t>
  </si>
  <si>
    <t>"keře skupiny - převod na m3*m2"(10/1000)*pl_keře_skup</t>
  </si>
  <si>
    <t>185851121</t>
  </si>
  <si>
    <t>Dovoz vody pro zálivku rostlin za vzdálenost do 1000 m</t>
  </si>
  <si>
    <t>1498618483</t>
  </si>
  <si>
    <t>Dovoz vody pro zálivku rostlin na vzdálenost do 1000 m</t>
  </si>
  <si>
    <t>https://podminky.urs.cz/item/CS_URS_2024_01/185851121</t>
  </si>
  <si>
    <t>185851129</t>
  </si>
  <si>
    <t>Příplatek k dovozu vody pro zálivku rostlin do 1000 m ZKD 1000 m</t>
  </si>
  <si>
    <t>617476472</t>
  </si>
  <si>
    <t>Dovoz vody pro zálivku rostlin Příplatek k ceně za každých dalších i započatých 1000 m</t>
  </si>
  <si>
    <t>https://podminky.urs.cz/item/CS_URS_2024_01/185851129</t>
  </si>
  <si>
    <t>082113210</t>
  </si>
  <si>
    <t>voda pitná pro ostatní odběratele</t>
  </si>
  <si>
    <t>826695209</t>
  </si>
  <si>
    <t>286100-R</t>
  </si>
  <si>
    <t>Zavlažovací vak pro kapkovou závlahu ke stromu, 57l, vxš - 76x46cm, materiál polyethylén</t>
  </si>
  <si>
    <t>1515404592</t>
  </si>
  <si>
    <t>N10</t>
  </si>
  <si>
    <t>Materiál pro výsadbu</t>
  </si>
  <si>
    <t>N07</t>
  </si>
  <si>
    <t>Stromy</t>
  </si>
  <si>
    <t>R_200001</t>
  </si>
  <si>
    <t>Abies concolor, v 175-200 cm, s balem, ztratné 3% v ceně</t>
  </si>
  <si>
    <t>-2069217093</t>
  </si>
  <si>
    <t>R_200303.1</t>
  </si>
  <si>
    <t>Prunus avium 'Kordia', ok 10-12, s balem, ztratné 3% v ceně</t>
  </si>
  <si>
    <t>227787135</t>
  </si>
  <si>
    <t>R_200362</t>
  </si>
  <si>
    <t>Sorbus aria ´Magnifica´, ok 10-12, s balem, ztratné 3%v ceně</t>
  </si>
  <si>
    <t>-1494178469</t>
  </si>
  <si>
    <t>N08</t>
  </si>
  <si>
    <t>Keře</t>
  </si>
  <si>
    <t>R_300005</t>
  </si>
  <si>
    <t>Buddleja davidii ´Pink Delight´, výška 30-40 cm, ko 2l, ztratné 3% v ceně</t>
  </si>
  <si>
    <t>-1957918375</t>
  </si>
  <si>
    <t>R_300130</t>
  </si>
  <si>
    <t>Hydrangea macrophylla ´Rotkehlchen´, vel. 40-60 cm, ko 3l, ztratné 3%v ceně</t>
  </si>
  <si>
    <t>37642895</t>
  </si>
  <si>
    <t>R_300130.2</t>
  </si>
  <si>
    <t>Hydrangea paniculata ´Limelight´, vel. 40-60 cm, ko 3 l, ztratné 3%v ceně</t>
  </si>
  <si>
    <t>1916523776</t>
  </si>
  <si>
    <t>R_300139</t>
  </si>
  <si>
    <t>Ligustrum ovalifolium,  vel. 60-80 cm, ko 2 l, ztratné 3%v ceně</t>
  </si>
  <si>
    <t>1113424319</t>
  </si>
  <si>
    <t>R_300161</t>
  </si>
  <si>
    <t>Philadelphus coronarius, výška 30-40 cm, ko 2l, ztratné 3% v ceně</t>
  </si>
  <si>
    <t>-996558338</t>
  </si>
  <si>
    <t>R_300207</t>
  </si>
  <si>
    <t>Potentilla fruticosa ´Abbotswood´, vel. 40-60 cm, ko 2 l, ztratné 3%v ceně</t>
  </si>
  <si>
    <t>-99378322</t>
  </si>
  <si>
    <t>N037</t>
  </si>
  <si>
    <t>Založení trvalkového záhonu</t>
  </si>
  <si>
    <t>-1843615876</t>
  </si>
  <si>
    <t>(pl_trv_mulc+pl_trv_štěrk)*2</t>
  </si>
  <si>
    <t>-1741596212</t>
  </si>
  <si>
    <t>110*0,0005 "Přepočtené koeficientem množství</t>
  </si>
  <si>
    <t>-1987165616</t>
  </si>
  <si>
    <t>pl_trv_mulc+pl_trv_štěrk</t>
  </si>
  <si>
    <t>183403153.1</t>
  </si>
  <si>
    <t>1506213226</t>
  </si>
  <si>
    <t>1193025715</t>
  </si>
  <si>
    <t>1,5*0,001 "Přepočtené koeficientem množství</t>
  </si>
  <si>
    <t>-1471026725</t>
  </si>
  <si>
    <t>"trvalky borka - množství 100g/m2"0,1*pl_trv_mulc</t>
  </si>
  <si>
    <t>1361910591</t>
  </si>
  <si>
    <t>R-1039110001</t>
  </si>
  <si>
    <t>kůra mulčovací VL - drcená borová kůra</t>
  </si>
  <si>
    <t>1475782159</t>
  </si>
  <si>
    <t>15*0,1 "Přepočtené koeficientem množství</t>
  </si>
  <si>
    <t>122111101</t>
  </si>
  <si>
    <t>Odkopávky a prokopávky v hornině třídy těžitelnosti I, skupiny 1 a 2 ručně</t>
  </si>
  <si>
    <t>-1485126909</t>
  </si>
  <si>
    <t>Odkopávky a prokopávky ručně zapažené i nezapažené v hornině třídy těžitelnosti I skupiny 1 a 2</t>
  </si>
  <si>
    <t>https://podminky.urs.cz/item/CS_URS_2024_01/122111101</t>
  </si>
  <si>
    <t>pl_trv_štěrk*0,15</t>
  </si>
  <si>
    <t>162351103</t>
  </si>
  <si>
    <t>Vodorovné přemístění přes 50 do 500 m výkopku/sypaniny z horniny třídy těžitelnosti I skupiny 1 až 3</t>
  </si>
  <si>
    <t>1007512144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</si>
  <si>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</si>
  <si>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https://podminky.urs.cz/item/CS_URS_2024_01/162351103</t>
  </si>
  <si>
    <t>171251201</t>
  </si>
  <si>
    <t>Uložení sypaniny na skládky nebo meziskládky</t>
  </si>
  <si>
    <t>-146524010</t>
  </si>
  <si>
    <t>Uložení sypaniny na skládky nebo meziskládky bez hutnění s upravením uložené sypaniny do předepsaného tvaru</t>
  </si>
  <si>
    <t>https://podminky.urs.cz/item/CS_URS_2024_01/171251201</t>
  </si>
  <si>
    <t>R-564201111</t>
  </si>
  <si>
    <t>Podklad nebo podsyp ze štěrkopísku ŠP tl do 10 mm</t>
  </si>
  <si>
    <t>-1745301962</t>
  </si>
  <si>
    <t>pl_trv_štěrk*0,8</t>
  </si>
  <si>
    <t>58337302</t>
  </si>
  <si>
    <t>štěrkopísek frakce 0/16</t>
  </si>
  <si>
    <t>2085959387</t>
  </si>
  <si>
    <t>"80% objemu, tl. 10 cm, převod na tuny"pl_trv_štěrk*0,8*0,1*2000/1000</t>
  </si>
  <si>
    <t>R-916371214</t>
  </si>
  <si>
    <t>Osazení ocelové pásoviny zarytím včetně začištění</t>
  </si>
  <si>
    <t>111567937</t>
  </si>
  <si>
    <t>R-1018</t>
  </si>
  <si>
    <t>Ocelová samofixační obruba, ocelový pozink. plech 2000x200x2mm, s vrchním lemem</t>
  </si>
  <si>
    <t>338584844</t>
  </si>
  <si>
    <t>"5% ztratné"obrubník_ocel*1,05</t>
  </si>
  <si>
    <t>184911161</t>
  </si>
  <si>
    <t>Mulčování záhonů kačírkem tl vrstvy přes 0,05 do 0,1 m v rovině a svahu do 1:5</t>
  </si>
  <si>
    <t>-835764661</t>
  </si>
  <si>
    <t>Mulčování záhonů kačírkem nebo drceným kamenivem tloušťky mulče přes 50 do 100 mm v rovině nebo na svahu do 1:5</t>
  </si>
  <si>
    <t>https://podminky.urs.cz/item/CS_URS_2024_01/184911161</t>
  </si>
  <si>
    <t>58343872</t>
  </si>
  <si>
    <t>kamenivo drcené hrubé frakce 8/16</t>
  </si>
  <si>
    <t>17475110</t>
  </si>
  <si>
    <t>"tl. 7 cm, převod na tuny"pl_trv_štěrk*0,07*2000/1000</t>
  </si>
  <si>
    <t>N023</t>
  </si>
  <si>
    <t>Výsadba trvalek</t>
  </si>
  <si>
    <t>183111111</t>
  </si>
  <si>
    <t>Hloubení jamek bez výměny půdy zeminy skupiny 1 až 4 obj do 0,002 m3 v rovině a svahu do 1:5</t>
  </si>
  <si>
    <t>137739719</t>
  </si>
  <si>
    <t>Hloubení jamek pro vysazování rostlin v zemině skupiny 1 až 4 bez výměny půdy v rovině nebo na svahu do 1:5, objemu do 0,002 m3</t>
  </si>
  <si>
    <t>https://podminky.urs.cz/item/CS_URS_2024_01/183111111</t>
  </si>
  <si>
    <t>trvalky+cibuloviny</t>
  </si>
  <si>
    <t>183211312</t>
  </si>
  <si>
    <t>Výsadba trvalek prostokořenných</t>
  </si>
  <si>
    <t>-182040579</t>
  </si>
  <si>
    <t>Výsadba květin do připravené půdy se zalitím do připravené půdy, se zalitím trvalek prostokořenných</t>
  </si>
  <si>
    <t>https://podminky.urs.cz/item/CS_URS_2024_01/183211312</t>
  </si>
  <si>
    <t>79</t>
  </si>
  <si>
    <t>183211313</t>
  </si>
  <si>
    <t>Výsadba cibulí nebo hlíz</t>
  </si>
  <si>
    <t>-960485113</t>
  </si>
  <si>
    <t>Výsadba květin do připravené půdy se zalitím do připravené půdy, se zalitím cibulí nebo hlíz</t>
  </si>
  <si>
    <t>https://podminky.urs.cz/item/CS_URS_2024_01/183211313</t>
  </si>
  <si>
    <t>80</t>
  </si>
  <si>
    <t>185804312.1</t>
  </si>
  <si>
    <t>-1387281172</t>
  </si>
  <si>
    <t>"trvalkový záhon - převod na m3*m2"(10/1000)*(pl_trv_mulc+pl_trv_štěrk)</t>
  </si>
  <si>
    <t>81</t>
  </si>
  <si>
    <t>185851121.1</t>
  </si>
  <si>
    <t>-2119028906</t>
  </si>
  <si>
    <t>82</t>
  </si>
  <si>
    <t>185851129.1</t>
  </si>
  <si>
    <t>-1126220337</t>
  </si>
  <si>
    <t>83</t>
  </si>
  <si>
    <t>082113210.2</t>
  </si>
  <si>
    <t>1165216830</t>
  </si>
  <si>
    <t>N06</t>
  </si>
  <si>
    <t>Trvalky materiál</t>
  </si>
  <si>
    <t>84</t>
  </si>
  <si>
    <t>R_4000041</t>
  </si>
  <si>
    <t>Alchemilla mollis, K9, ztratné 3 %v ceně</t>
  </si>
  <si>
    <t>-582155620</t>
  </si>
  <si>
    <t>85</t>
  </si>
  <si>
    <t>R_4000042</t>
  </si>
  <si>
    <t>Gaura lindheimeri, K9, ztratné 3 %v ceně</t>
  </si>
  <si>
    <t>129809986</t>
  </si>
  <si>
    <t>6+15</t>
  </si>
  <si>
    <t>86</t>
  </si>
  <si>
    <t>R_4311</t>
  </si>
  <si>
    <t>Penstemon digitalis ´Mystica´, K9, ztratné 3%v ceně</t>
  </si>
  <si>
    <t>-964738714</t>
  </si>
  <si>
    <t>87</t>
  </si>
  <si>
    <t>R_4001011</t>
  </si>
  <si>
    <t>Salvia nemorosa ´Ostfriesland´, K9, ztratné 3%v ceně</t>
  </si>
  <si>
    <t>94575682</t>
  </si>
  <si>
    <t>12+20</t>
  </si>
  <si>
    <t>88</t>
  </si>
  <si>
    <t>R_4211</t>
  </si>
  <si>
    <t>Narcissus ´Geranium´, ztratné 3%v ceně</t>
  </si>
  <si>
    <t>236770614</t>
  </si>
  <si>
    <t>89</t>
  </si>
  <si>
    <t>R_400009.3</t>
  </si>
  <si>
    <t>Astilbe japonica ´Europa´, K9, ztratné 3 % v ceně</t>
  </si>
  <si>
    <t>-662900584</t>
  </si>
  <si>
    <t>90</t>
  </si>
  <si>
    <t>R_40131</t>
  </si>
  <si>
    <t>Astrantia major, K 9, ztratné 3%v ceně</t>
  </si>
  <si>
    <t>924616851</t>
  </si>
  <si>
    <t>91</t>
  </si>
  <si>
    <t>R_477</t>
  </si>
  <si>
    <t>Persicaria amplexicaule 'Dark Red', K9, ztratné 3%v ceně</t>
  </si>
  <si>
    <t>-379185614</t>
  </si>
  <si>
    <t>92</t>
  </si>
  <si>
    <t>R_40002511</t>
  </si>
  <si>
    <t>Geranium magnificum ´Anemoniflorum´, K9, ztratné 3%v ceně</t>
  </si>
  <si>
    <t>1192554247</t>
  </si>
  <si>
    <t>93</t>
  </si>
  <si>
    <t>R_4000581</t>
  </si>
  <si>
    <t>Nepeta racemosa, K9, ztratné 3% v ceně</t>
  </si>
  <si>
    <t>-59516193</t>
  </si>
  <si>
    <t>94</t>
  </si>
  <si>
    <t>R_400085</t>
  </si>
  <si>
    <t>Origanum vulgare, K9, ztratné 3% v ceně</t>
  </si>
  <si>
    <t>-432808594</t>
  </si>
  <si>
    <t>95</t>
  </si>
  <si>
    <t>R_4000051.4</t>
  </si>
  <si>
    <t>Allium aflatunense 'Purple Sensation', ztratné 3%v ceně</t>
  </si>
  <si>
    <t>-1268340609</t>
  </si>
  <si>
    <t>80+80</t>
  </si>
  <si>
    <t>96</t>
  </si>
  <si>
    <t>R_403.1</t>
  </si>
  <si>
    <t>Calamagrostis brachytricha, K 9, ztratné 3%v ceně</t>
  </si>
  <si>
    <t>410761472</t>
  </si>
  <si>
    <t>97</t>
  </si>
  <si>
    <t>R_500010/1</t>
  </si>
  <si>
    <t>Helictrotrichon sempervirens "Saphirsprudel", K9, ztratné 3%v ceně</t>
  </si>
  <si>
    <t>472369854</t>
  </si>
  <si>
    <t>98</t>
  </si>
  <si>
    <t>R_400009.2</t>
  </si>
  <si>
    <t>Aster dumosus ´Terry´s Pride´, K9, ztratné 3 %v ceně</t>
  </si>
  <si>
    <t>-1684645670</t>
  </si>
  <si>
    <t>99</t>
  </si>
  <si>
    <t>R_4000091.2</t>
  </si>
  <si>
    <t>Aster linosyris, K9, ztratné 3 %v ceně</t>
  </si>
  <si>
    <t>-492019621</t>
  </si>
  <si>
    <t>R_4000251</t>
  </si>
  <si>
    <t>Calamintha nepeta ´Triumphator´, K 9, ztratné 3%v ceně</t>
  </si>
  <si>
    <t>842712546</t>
  </si>
  <si>
    <t>101</t>
  </si>
  <si>
    <t>R_4000221</t>
  </si>
  <si>
    <t>Echinacea pallida, K9, ztratné 3%v ceně</t>
  </si>
  <si>
    <t>-221349376</t>
  </si>
  <si>
    <t>102</t>
  </si>
  <si>
    <t>R_50001711</t>
  </si>
  <si>
    <t>Iris x barbata skupina Media (střední), K9, ztratné 3% v ceně</t>
  </si>
  <si>
    <t>186065137</t>
  </si>
  <si>
    <t>103</t>
  </si>
  <si>
    <t>R_400010.1</t>
  </si>
  <si>
    <t>Platycodon grandiflorus ´Mariesii´, K 9x9x10, ztratné 3 %v ceně</t>
  </si>
  <si>
    <t>-1020694013</t>
  </si>
  <si>
    <t>104</t>
  </si>
  <si>
    <t>R_500021</t>
  </si>
  <si>
    <t>Sedum spectabile 'Iceberg', K9, ztratné 3% v ceně</t>
  </si>
  <si>
    <t>-529000700</t>
  </si>
  <si>
    <t>105</t>
  </si>
  <si>
    <t>R_400102.1</t>
  </si>
  <si>
    <t>Veronica teucrium ´Knallblau´, K9*9*10, ztratné 3%v ceně</t>
  </si>
  <si>
    <t>798260188</t>
  </si>
  <si>
    <t>106</t>
  </si>
  <si>
    <t>R_400024.1</t>
  </si>
  <si>
    <t>Geranium renardii, K 9x9x10, ztratné 3%v ceně</t>
  </si>
  <si>
    <t>1278812327</t>
  </si>
  <si>
    <t>107</t>
  </si>
  <si>
    <t>R_400026</t>
  </si>
  <si>
    <t>Geranium sanguineum ´Album´, K 9, ztratné 3%v ceně</t>
  </si>
  <si>
    <t>-1271154987</t>
  </si>
  <si>
    <t>108</t>
  </si>
  <si>
    <t>R_400069</t>
  </si>
  <si>
    <t>Prunella grandiflora, K 9, ztratné 3 %v ceně</t>
  </si>
  <si>
    <t>-1236257569</t>
  </si>
  <si>
    <t>109</t>
  </si>
  <si>
    <t>R_400068.1</t>
  </si>
  <si>
    <t>Sedum spurium 'Fuldaglut', K 9x9x10, ztratné 3 %v ceně</t>
  </si>
  <si>
    <t>1500288292</t>
  </si>
  <si>
    <t>110</t>
  </si>
  <si>
    <t>R_400103.3</t>
  </si>
  <si>
    <t>Veronica porphyriana, K9, ztratné 3%v ceně</t>
  </si>
  <si>
    <t>-334434482</t>
  </si>
  <si>
    <t>111</t>
  </si>
  <si>
    <t>R_486</t>
  </si>
  <si>
    <t>Aquilegia vulgaris modré kultivary, K9, ztratné 3%v ceně</t>
  </si>
  <si>
    <t>1601563124</t>
  </si>
  <si>
    <t>112</t>
  </si>
  <si>
    <t>R_50002821</t>
  </si>
  <si>
    <t>Verbascum nigrum ´Album´, K 9, ztratné 3%v ceně</t>
  </si>
  <si>
    <t>-192383872</t>
  </si>
  <si>
    <t>113</t>
  </si>
  <si>
    <t>R_400007.1</t>
  </si>
  <si>
    <t>Muscari armeniacum, ztratné 3%v ceně</t>
  </si>
  <si>
    <t>-55293944</t>
  </si>
  <si>
    <t>114</t>
  </si>
  <si>
    <t>R_400006.1</t>
  </si>
  <si>
    <t>Ornithogalum umbellatum, ztratné 3%v ceně</t>
  </si>
  <si>
    <t>-833370039</t>
  </si>
  <si>
    <t>115</t>
  </si>
  <si>
    <t>R_400008.1</t>
  </si>
  <si>
    <t>Tulipa linifolia, ztratné 3%v ceně</t>
  </si>
  <si>
    <t>558556085</t>
  </si>
  <si>
    <t>N09</t>
  </si>
  <si>
    <t>Založení trávníku</t>
  </si>
  <si>
    <t>116</t>
  </si>
  <si>
    <t>-272273104</t>
  </si>
  <si>
    <t>117</t>
  </si>
  <si>
    <t>1037135577</t>
  </si>
  <si>
    <t>118</t>
  </si>
  <si>
    <t>183403161</t>
  </si>
  <si>
    <t>Obdělání půdy válením v rovině a svahu do 1:5</t>
  </si>
  <si>
    <t>1968186320</t>
  </si>
  <si>
    <t>Obdělání půdy válením v rovině nebo na svahu do 1:5</t>
  </si>
  <si>
    <t>https://podminky.urs.cz/item/CS_URS_2024_01/183403161</t>
  </si>
  <si>
    <t>184802111.1</t>
  </si>
  <si>
    <t>-491060992</t>
  </si>
  <si>
    <t>120</t>
  </si>
  <si>
    <t>1286832799</t>
  </si>
  <si>
    <t>500*0,0005 "Přepočtené koeficientem množství</t>
  </si>
  <si>
    <t>121</t>
  </si>
  <si>
    <t>181411131</t>
  </si>
  <si>
    <t>Založení parkového trávníku výsevem pl do 1000 m2 v rovině a ve svahu do 1:5</t>
  </si>
  <si>
    <t>1219679206</t>
  </si>
  <si>
    <t>Založení trávníku na půdě předem připravené plochy do 1000 m2 výsevem včetně utažení parkového v rovině nebo na svahu do 1:5</t>
  </si>
  <si>
    <t>https://podminky.urs.cz/item/CS_URS_2024_01/181411131</t>
  </si>
  <si>
    <t>122</t>
  </si>
  <si>
    <t>00572410</t>
  </si>
  <si>
    <t>osivo směs travní parková</t>
  </si>
  <si>
    <t>1887129005</t>
  </si>
  <si>
    <t>500*0,02 "Přepočtené koeficientem množství</t>
  </si>
  <si>
    <t>123</t>
  </si>
  <si>
    <t>185803211</t>
  </si>
  <si>
    <t>Uválcování trávníku v rovině a svahu do 1:5</t>
  </si>
  <si>
    <t>-613141021</t>
  </si>
  <si>
    <t>Uválcování trávníku v rovině nebo na svahu do 1:5</t>
  </si>
  <si>
    <t>https://podminky.urs.cz/item/CS_URS_2024_01/185803211</t>
  </si>
  <si>
    <t>124</t>
  </si>
  <si>
    <t>998231311</t>
  </si>
  <si>
    <t>Přesun hmot pro sadovnické a krajinářské úpravy vodorovně do 5000 m</t>
  </si>
  <si>
    <t>-1616061966</t>
  </si>
  <si>
    <t>Přesun hmot pro sadovnické a krajinářské úpravy strojně dopravní vzdálenost do 5000 m</t>
  </si>
  <si>
    <t>https://podminky.urs.cz/item/CS_URS_2024_01/998231311</t>
  </si>
  <si>
    <t>125</t>
  </si>
  <si>
    <t>998231411</t>
  </si>
  <si>
    <t>Ruční přesun hmot pro sadovnické a krajinářské úpravy do 100 m</t>
  </si>
  <si>
    <t>1764684901</t>
  </si>
  <si>
    <t>Přesun hmot pro sadovnické a krajinářské úpravy ručně (bez užití mechanizace) dopravní vzdálenost do 100 m</t>
  </si>
  <si>
    <t>https://podminky.urs.cz/item/CS_URS_2024_01/998231411</t>
  </si>
  <si>
    <t>OSTO</t>
  </si>
  <si>
    <t>Následná péče po dobu 5 let</t>
  </si>
  <si>
    <t>OST1</t>
  </si>
  <si>
    <t>Následná péče v 1. roce</t>
  </si>
  <si>
    <t>126</t>
  </si>
  <si>
    <t>185804213</t>
  </si>
  <si>
    <t>Vypletí záhonu dřevin soliterních s naložením a odvozem odpadu do 20 km v rovině a svahu do 1:5</t>
  </si>
  <si>
    <t>-824437380</t>
  </si>
  <si>
    <t>Vypletí v rovině nebo na svahu do 1:5 dřevin solitérních</t>
  </si>
  <si>
    <t>https://podminky.urs.cz/item/CS_URS_2024_01/185804213</t>
  </si>
  <si>
    <t>"stromy - počet pletí v letech"stromy*2</t>
  </si>
  <si>
    <t>127</t>
  </si>
  <si>
    <t>185804214</t>
  </si>
  <si>
    <t>Vypletí záhonu dřevin ve skupinách s naložením a odvozem odpadu do 20 km v rovině a svahu do 1:5</t>
  </si>
  <si>
    <t>1399778146</t>
  </si>
  <si>
    <t>Vypletí v rovině nebo na svahu do 1:5 dřevin ve skupinách</t>
  </si>
  <si>
    <t>https://podminky.urs.cz/item/CS_URS_2024_01/185804214</t>
  </si>
  <si>
    <t>"keře skupiny - počet pletí v letech"pl_keře_skup*2</t>
  </si>
  <si>
    <t>128</t>
  </si>
  <si>
    <t>185804211</t>
  </si>
  <si>
    <t>Vypletí záhonu květin s naložením a odvozem odpadu do 20 km v rovině a svahu do 1:5</t>
  </si>
  <si>
    <t>865058183</t>
  </si>
  <si>
    <t>Vypletí v rovině nebo na svahu do 1:5 záhonu květin</t>
  </si>
  <si>
    <t>https://podminky.urs.cz/item/CS_URS_2024_01/185804211</t>
  </si>
  <si>
    <t>129</t>
  </si>
  <si>
    <t>185804252</t>
  </si>
  <si>
    <t>Odstranění odkvetlých a odumřelých částí trvalek s odklizením odpadu do 20 km</t>
  </si>
  <si>
    <t>1303100130</t>
  </si>
  <si>
    <t>Odstranění odkvetlých a odumřelých částí rostlin ze záhonů trvalek</t>
  </si>
  <si>
    <t>https://podminky.urs.cz/item/CS_URS_2024_01/185804252</t>
  </si>
  <si>
    <t>"2x ročně"pl_trv_mulc*2</t>
  </si>
  <si>
    <t>130</t>
  </si>
  <si>
    <t>184817111</t>
  </si>
  <si>
    <t>Řez trvalek ve vegetačním období v rovině nebo ve svahu do 1:5 jarní řez</t>
  </si>
  <si>
    <t>-76539020</t>
  </si>
  <si>
    <t>Řez trvalek během vegetačního období v rovině nebo na svahu do 1:5 jarní řez</t>
  </si>
  <si>
    <t>https://podminky.urs.cz/item/CS_URS_2024_01/184817111</t>
  </si>
  <si>
    <t>131</t>
  </si>
  <si>
    <t>184851111</t>
  </si>
  <si>
    <t>Hnojení roztokem hnojiva v rovině a svahu přes 1:5 do 1:2</t>
  </si>
  <si>
    <t>-1548133654</t>
  </si>
  <si>
    <t>Hnojení roztokem hnojiva v rovině nebo na svahu do 1:5</t>
  </si>
  <si>
    <t>https://podminky.urs.cz/item/CS_URS_2024_01/184851111</t>
  </si>
  <si>
    <t>132</t>
  </si>
  <si>
    <t>25191155</t>
  </si>
  <si>
    <t>hnojivo průmyslové</t>
  </si>
  <si>
    <t>-1044624388</t>
  </si>
  <si>
    <t>15*0,03 "Přepočtené koeficientem množství</t>
  </si>
  <si>
    <t>133</t>
  </si>
  <si>
    <t>111151121</t>
  </si>
  <si>
    <t>Pokosení trávníku parkového pl do 1000 m2 s odvozem do 20 km v rovině a svahu do 1:5</t>
  </si>
  <si>
    <t>-592026389</t>
  </si>
  <si>
    <t>Pokosení trávníku při souvislé ploše do 1000 m2 parkového v rovině nebo svahu do 1:5</t>
  </si>
  <si>
    <t>https://podminky.urs.cz/item/CS_URS_2024_01/111151121</t>
  </si>
  <si>
    <t>"parkový trávník 6x ročně"trávník*6</t>
  </si>
  <si>
    <t>134</t>
  </si>
  <si>
    <t>-872473084</t>
  </si>
  <si>
    <t>135</t>
  </si>
  <si>
    <t>-2114601407</t>
  </si>
  <si>
    <t>"stromy - převod na m3*ks"(70/1000)*stromy*10</t>
  </si>
  <si>
    <t>"keře skupiny - převod na m3*m2"(10/1000)*pl_keře_skup*10</t>
  </si>
  <si>
    <t>"trvalky borka - převod na m3*m2"(10/1000)*pl_trv_mulc*10</t>
  </si>
  <si>
    <t>"trvalky štěrk - převod na m3*m2"(10/1000)*pl_trv_štěrk*3</t>
  </si>
  <si>
    <t>136</t>
  </si>
  <si>
    <t>739052144</t>
  </si>
  <si>
    <t>137</t>
  </si>
  <si>
    <t>-111667251</t>
  </si>
  <si>
    <t>138</t>
  </si>
  <si>
    <t>325253705</t>
  </si>
  <si>
    <t>139</t>
  </si>
  <si>
    <t>R-1009</t>
  </si>
  <si>
    <t>Kontrola kotvení kůlů a úvazků u stromů, včetně opravy</t>
  </si>
  <si>
    <t>-2023851734</t>
  </si>
  <si>
    <t>stromy*2</t>
  </si>
  <si>
    <t>OST2</t>
  </si>
  <si>
    <t>Následná péče v 2. roce</t>
  </si>
  <si>
    <t>140</t>
  </si>
  <si>
    <t>-1855958424</t>
  </si>
  <si>
    <t>141</t>
  </si>
  <si>
    <t>-1158628338</t>
  </si>
  <si>
    <t>142</t>
  </si>
  <si>
    <t>-1128745527</t>
  </si>
  <si>
    <t>143</t>
  </si>
  <si>
    <t>-1439858585</t>
  </si>
  <si>
    <t>144</t>
  </si>
  <si>
    <t>-1166527038</t>
  </si>
  <si>
    <t>145</t>
  </si>
  <si>
    <t>1323619754</t>
  </si>
  <si>
    <t>146</t>
  </si>
  <si>
    <t>783856657</t>
  </si>
  <si>
    <t>147</t>
  </si>
  <si>
    <t>632501021</t>
  </si>
  <si>
    <t>pokos_park</t>
  </si>
  <si>
    <t>148</t>
  </si>
  <si>
    <t>-2052708512</t>
  </si>
  <si>
    <t>149</t>
  </si>
  <si>
    <t>212126740</t>
  </si>
  <si>
    <t>"stromy - převod na m3*ks"(70/1000)*stromy*6</t>
  </si>
  <si>
    <t>"keře skupiny - převod na m3*m2"(10/1000)*pl_keře_skup*6</t>
  </si>
  <si>
    <t>"trvalky borka - převod na m3*m2"(10/1000)*pl_trv_mulc*6</t>
  </si>
  <si>
    <t>150</t>
  </si>
  <si>
    <t>1297296662</t>
  </si>
  <si>
    <t>151</t>
  </si>
  <si>
    <t>1754000125</t>
  </si>
  <si>
    <t>152</t>
  </si>
  <si>
    <t>477410245</t>
  </si>
  <si>
    <t>153</t>
  </si>
  <si>
    <t>223599293</t>
  </si>
  <si>
    <t>OST3</t>
  </si>
  <si>
    <t>Následná péče v 3. roce</t>
  </si>
  <si>
    <t>154</t>
  </si>
  <si>
    <t>-1073658110</t>
  </si>
  <si>
    <t>155</t>
  </si>
  <si>
    <t>-795424732</t>
  </si>
  <si>
    <t>156</t>
  </si>
  <si>
    <t>-1374337215</t>
  </si>
  <si>
    <t>157</t>
  </si>
  <si>
    <t>-650812060</t>
  </si>
  <si>
    <t>158</t>
  </si>
  <si>
    <t>-2022846594</t>
  </si>
  <si>
    <t>159</t>
  </si>
  <si>
    <t>1781848898</t>
  </si>
  <si>
    <t>160</t>
  </si>
  <si>
    <t>1397834420</t>
  </si>
  <si>
    <t>161</t>
  </si>
  <si>
    <t>-836161245</t>
  </si>
  <si>
    <t>162</t>
  </si>
  <si>
    <t>970233532</t>
  </si>
  <si>
    <t>"tl. 3 cm, převod na tuny"pl_trv_štěrk*0,03*2000/1000</t>
  </si>
  <si>
    <t>163</t>
  </si>
  <si>
    <t>-1379720310</t>
  </si>
  <si>
    <t>pl_trv_mulc+stromy+pl_keře_skup</t>
  </si>
  <si>
    <t>164</t>
  </si>
  <si>
    <t>1925466879</t>
  </si>
  <si>
    <t>92*0,1 "Přepočtené koeficientem množství</t>
  </si>
  <si>
    <t>165</t>
  </si>
  <si>
    <t>1179619899</t>
  </si>
  <si>
    <t>166</t>
  </si>
  <si>
    <t>196446831</t>
  </si>
  <si>
    <t>"množství pokosené trávy v m3"pokos_park*0,3*0,1</t>
  </si>
  <si>
    <t>"převod z m2 na m3 na kg a tuny"bioodpad_pokos*100/1000</t>
  </si>
  <si>
    <t>167</t>
  </si>
  <si>
    <t>1975371656</t>
  </si>
  <si>
    <t>168</t>
  </si>
  <si>
    <t>-1339660041</t>
  </si>
  <si>
    <t>169</t>
  </si>
  <si>
    <t>-188085065</t>
  </si>
  <si>
    <t>170</t>
  </si>
  <si>
    <t>1841570711</t>
  </si>
  <si>
    <t>171</t>
  </si>
  <si>
    <t>1752630287</t>
  </si>
  <si>
    <t>172</t>
  </si>
  <si>
    <t>184852322</t>
  </si>
  <si>
    <t>Řez stromu výchovný alejových stromů v přes 4 do 6 m</t>
  </si>
  <si>
    <t>635172481</t>
  </si>
  <si>
    <t>Řez stromů prováděný lezeckou technikou výchovný (S-RV) alejové stromy, výšky přes 4 do 6 m</t>
  </si>
  <si>
    <t>https://podminky.urs.cz/item/CS_URS_2024_01/184852322</t>
  </si>
  <si>
    <t>OST4</t>
  </si>
  <si>
    <t>Následná péče v 4. roce</t>
  </si>
  <si>
    <t>173</t>
  </si>
  <si>
    <t>-1115111300</t>
  </si>
  <si>
    <t>"stromy - počet pletí v letech"stromy*1</t>
  </si>
  <si>
    <t>174</t>
  </si>
  <si>
    <t>-173037923</t>
  </si>
  <si>
    <t>"keře skupiny - počet pletí v letech"pl_keře_skup*1</t>
  </si>
  <si>
    <t>175</t>
  </si>
  <si>
    <t>521574287</t>
  </si>
  <si>
    <t>176</t>
  </si>
  <si>
    <t>1669520671</t>
  </si>
  <si>
    <t>177</t>
  </si>
  <si>
    <t>-186394701</t>
  </si>
  <si>
    <t>178</t>
  </si>
  <si>
    <t>1600951261</t>
  </si>
  <si>
    <t>179</t>
  </si>
  <si>
    <t>827431120</t>
  </si>
  <si>
    <t>180</t>
  </si>
  <si>
    <t>-688455160</t>
  </si>
  <si>
    <t>181</t>
  </si>
  <si>
    <t>165218503</t>
  </si>
  <si>
    <t>182</t>
  </si>
  <si>
    <t>-240293966</t>
  </si>
  <si>
    <t>"stromy - převod na m3*ks"(70/1000)*stromy*4</t>
  </si>
  <si>
    <t>"keře skupiny - převod na m3*m2"(10/1000)*pl_keře_skup*4</t>
  </si>
  <si>
    <t>"trvalky borka - převod na m3*m2"(10/1000)*pl_trv_mulc*4</t>
  </si>
  <si>
    <t>183</t>
  </si>
  <si>
    <t>-1824371902</t>
  </si>
  <si>
    <t>184</t>
  </si>
  <si>
    <t>1543557429</t>
  </si>
  <si>
    <t>185</t>
  </si>
  <si>
    <t>-202855595</t>
  </si>
  <si>
    <t>186</t>
  </si>
  <si>
    <t>1842160099</t>
  </si>
  <si>
    <t>stromy*1</t>
  </si>
  <si>
    <t>187</t>
  </si>
  <si>
    <t>184215153</t>
  </si>
  <si>
    <t>Odstranění ukotvení kmene dřevin jedním kůlem D do 0,1 m dl přes 2 do 3 m</t>
  </si>
  <si>
    <t>517845130</t>
  </si>
  <si>
    <t>Odstranění ukotvení dřeviny kůly jedním kůlem, délky přes 2 do 3 m</t>
  </si>
  <si>
    <t>https://podminky.urs.cz/item/CS_URS_2024_01/184215153</t>
  </si>
  <si>
    <t>188</t>
  </si>
  <si>
    <t>184215173</t>
  </si>
  <si>
    <t>Odstranění ukotvení kmene dřevin třemi kůly D do 0,1 m dl přes 2 do 3 m</t>
  </si>
  <si>
    <t>2115367522</t>
  </si>
  <si>
    <t>Odstranění ukotvení dřeviny kůly třemi kůly, délky přes 2 do 3 m</t>
  </si>
  <si>
    <t>https://podminky.urs.cz/item/CS_URS_2024_01/184215173</t>
  </si>
  <si>
    <t>OST5</t>
  </si>
  <si>
    <t>Následná péče v 5. roce</t>
  </si>
  <si>
    <t>189</t>
  </si>
  <si>
    <t>39112145</t>
  </si>
  <si>
    <t>190</t>
  </si>
  <si>
    <t>738442272</t>
  </si>
  <si>
    <t>191</t>
  </si>
  <si>
    <t>1739247714</t>
  </si>
  <si>
    <t>192</t>
  </si>
  <si>
    <t>1026134297</t>
  </si>
  <si>
    <t>193</t>
  </si>
  <si>
    <t>680329713</t>
  </si>
  <si>
    <t>194</t>
  </si>
  <si>
    <t>-687988040</t>
  </si>
  <si>
    <t>195</t>
  </si>
  <si>
    <t>1895217926</t>
  </si>
  <si>
    <t>196</t>
  </si>
  <si>
    <t>-1482551236</t>
  </si>
  <si>
    <t>197</t>
  </si>
  <si>
    <t>-1867232187</t>
  </si>
  <si>
    <t>198</t>
  </si>
  <si>
    <t>-1438746393</t>
  </si>
  <si>
    <t>199</t>
  </si>
  <si>
    <t>608922208</t>
  </si>
  <si>
    <t>200</t>
  </si>
  <si>
    <t>731266734</t>
  </si>
  <si>
    <t>201</t>
  </si>
  <si>
    <t>-1832978965</t>
  </si>
  <si>
    <t>22-SO051-02.5 - Vedlejší a ostatní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</si>
  <si>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</si>
  <si>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</si>
  <si>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</si>
  <si>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VRN1</t>
  </si>
  <si>
    <t>Průzkumné, geodetické a projektové práce</t>
  </si>
  <si>
    <t>012103000</t>
  </si>
  <si>
    <t>Geodetické práce před výstavbou</t>
  </si>
  <si>
    <t>-538724254</t>
  </si>
  <si>
    <t>https://podminky.urs.cz/item/CS_URS_2024_01/012103000</t>
  </si>
  <si>
    <t>012103101</t>
  </si>
  <si>
    <t>Vytýčení inženýrských sítí dotčených nebo souvisejících se stavbou před nebo v průběhu výstavby"</t>
  </si>
  <si>
    <t>soubor</t>
  </si>
  <si>
    <t>-1075441485</t>
  </si>
  <si>
    <t xml:space="preserve">Poznámka k položce:_x000D_
</t>
  </si>
  <si>
    <t>012303000</t>
  </si>
  <si>
    <t>Geodetické práce po výstavbě</t>
  </si>
  <si>
    <t>475582371</t>
  </si>
  <si>
    <t>https://podminky.urs.cz/item/CS_URS_2024_01/012303000</t>
  </si>
  <si>
    <t>013254000</t>
  </si>
  <si>
    <t>Dokumentace skutečného provedení stavby - ve 4 vyhotoveních v grafické (tištěné) podobě, 1x digitální.</t>
  </si>
  <si>
    <t>-1081692796</t>
  </si>
  <si>
    <t>Průzkumné, geodetické a projektové práce projektové práce dokumentace stavby (výkresová a textová) skutečného provedení stavby</t>
  </si>
  <si>
    <t>https://podminky.urs.cz/item/CS_URS_2024_01/013254000</t>
  </si>
  <si>
    <t>Poznámka k položce:_x000D_
Poznámka k položce: Náklady na vypracování dokumentace skutečného provedení stavby - ve 4 vyhotoveních v grafické (tištěné) podobě, 1x digitální. Veškeré změny provedení stavby proti původnímu projektu musí být zapracovány do této dokumentace v souladu s ustanovením odst. 6 § 125 zákona č. 183/2006 Sb. (stavebního zákona) a § 4 vyhlášky č. 499/2006 Sb. Rozsah dokumentace určuje příloha č. 3 vyhlášky č. 499/2006 Sb., o dokumentaci staveb.</t>
  </si>
  <si>
    <t>VRN3</t>
  </si>
  <si>
    <t>Zařízení staveniště</t>
  </si>
  <si>
    <t>030001001.1</t>
  </si>
  <si>
    <t>Zařízení staveniště, provoz, zrušení zařízení staveniště</t>
  </si>
  <si>
    <t>-367915240</t>
  </si>
  <si>
    <t>Zařízení staveniště, zrušení zařízení staveniště</t>
  </si>
  <si>
    <t>Poznámka k položce:_x000D_
Náklady na vybudování a zajištění zařízení staveniště a jeho provoz, údržbu a likvidaci v souladu s platnými právními předpisy, včetně případného zajištění ohlášení dle zákona č. 183/2006 Sb., o územním plánování a stavebním řádu (stavební zákon), ve znění pozdějších předpisů; zřízení staveništních přípojek energií (vody a energie), jejich měření, provoz, údržba, úhrada a likvidace; zajištění případného zimního opatření; náklady na úpravu povrchů po odstranění zařízení staveniště a úklid ploch, na kterých bylo zařízení staveniště provozováno; dodávka, skladování, správa, zabudování a montáž veškerých dílů a materiálů a zařízení týkající se veřejné zakázky; zajištění staveniště proti přístupu nepovolaných osob, zabezpečení staveniště. Náklady na vybavení objektů zařízení staveniště a odstranění objektů zařízení staveniště včetně odvozu. Náklady na střežení, vhodné zabezpečení staveniště.</t>
  </si>
  <si>
    <t>VRN4</t>
  </si>
  <si>
    <t>Inženýrská činnost</t>
  </si>
  <si>
    <t>043194000</t>
  </si>
  <si>
    <t>Ostatní zkoušky (únosnost pláně, konstrukční vrstvy)</t>
  </si>
  <si>
    <t>souhrn</t>
  </si>
  <si>
    <t>1073268574</t>
  </si>
  <si>
    <t>https://podminky.urs.cz/item/CS_URS_2024_01/043194000</t>
  </si>
  <si>
    <t>045203000.1</t>
  </si>
  <si>
    <t>Kompletační a kordinační  činnost</t>
  </si>
  <si>
    <t>-1757869179</t>
  </si>
  <si>
    <t>Kompletační a kordinační činnost</t>
  </si>
  <si>
    <t>SEZNAM FIGUR</t>
  </si>
  <si>
    <t>Výměra</t>
  </si>
  <si>
    <t xml:space="preserve"> 22-SO003-02/ 22-SO051-02.4</t>
  </si>
  <si>
    <t>Použití figury:</t>
  </si>
  <si>
    <t>bioodpad_kaceni</t>
  </si>
  <si>
    <t>"objem nadrcených korun, přepočteno na 1prmskácení_objem_korun*0,35"</t>
  </si>
  <si>
    <t>bioodpad_pokos</t>
  </si>
  <si>
    <t>zemina_pařez</t>
  </si>
  <si>
    <t>"objem pařezů dle tabobsah_pařez*0,5"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</si>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</sst>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i/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color rgb="FF000000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6" fillId="0" borderId="0" applyNumberFormat="0" applyFill="0" applyBorder="0" applyAlignment="0" applyProtection="0"/>
  </cellStyleXfs>
  <cellXfs count="3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9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3" fillId="4" borderId="9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5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166" fontId="1" fillId="0" borderId="21" xfId="0" applyNumberFormat="1" applyFont="1" applyBorder="1" applyAlignment="1">
      <alignment vertical="center"/>
    </xf>
    <xf numFmtId="4" fontId="1" fillId="0" borderId="22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4" fillId="0" borderId="13" xfId="0" applyNumberFormat="1" applyFont="1" applyBorder="1"/>
    <xf numFmtId="166" fontId="34" fillId="0" borderId="14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3" fillId="0" borderId="23" xfId="0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center" vertical="center" wrapText="1"/>
    </xf>
    <xf numFmtId="167" fontId="23" fillId="0" borderId="23" xfId="0" applyNumberFormat="1" applyFont="1" applyBorder="1" applyAlignment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6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8" fillId="0" borderId="0" xfId="0" applyFont="1" applyAlignment="1">
      <alignment horizontal="left" vertical="center"/>
    </xf>
    <xf numFmtId="0" fontId="39" fillId="0" borderId="0" xfId="1" applyFont="1" applyAlignment="1" applyProtection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40" fillId="0" borderId="23" xfId="0" applyFont="1" applyBorder="1" applyAlignment="1">
      <alignment horizontal="center" vertical="center"/>
    </xf>
    <xf numFmtId="49" fontId="40" fillId="0" borderId="23" xfId="0" applyNumberFormat="1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center" vertical="center" wrapText="1"/>
    </xf>
    <xf numFmtId="167" fontId="40" fillId="0" borderId="23" xfId="0" applyNumberFormat="1" applyFont="1" applyBorder="1" applyAlignment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43" fillId="0" borderId="0" xfId="0" applyFont="1" applyAlignment="1">
      <alignment horizontal="left" vertical="center"/>
    </xf>
    <xf numFmtId="0" fontId="13" fillId="0" borderId="4" xfId="0" applyFont="1" applyBorder="1"/>
    <xf numFmtId="0" fontId="13" fillId="0" borderId="0" xfId="0" applyFont="1" applyAlignment="1">
      <alignment horizontal="left"/>
    </xf>
    <xf numFmtId="0" fontId="13" fillId="0" borderId="0" xfId="0" applyFont="1" applyProtection="1">
      <protection locked="0"/>
    </xf>
    <xf numFmtId="4" fontId="13" fillId="0" borderId="0" xfId="0" applyNumberFormat="1" applyFont="1"/>
    <xf numFmtId="0" fontId="13" fillId="0" borderId="15" xfId="0" applyFont="1" applyBorder="1"/>
    <xf numFmtId="166" fontId="13" fillId="0" borderId="0" xfId="0" applyNumberFormat="1" applyFont="1"/>
    <xf numFmtId="166" fontId="13" fillId="0" borderId="16" xfId="0" applyNumberFormat="1" applyFont="1" applyBorder="1"/>
    <xf numFmtId="0" fontId="13" fillId="0" borderId="0" xfId="0" applyFont="1" applyAlignment="1">
      <alignment horizontal="center"/>
    </xf>
    <xf numFmtId="4" fontId="1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4" fillId="0" borderId="17" xfId="0" applyFont="1" applyBorder="1" applyAlignment="1">
      <alignment horizontal="left" vertical="center" wrapText="1"/>
    </xf>
    <xf numFmtId="0" fontId="44" fillId="0" borderId="23" xfId="0" applyFont="1" applyBorder="1" applyAlignment="1">
      <alignment horizontal="left" vertical="center" wrapText="1"/>
    </xf>
    <xf numFmtId="0" fontId="44" fillId="0" borderId="23" xfId="0" applyFont="1" applyBorder="1" applyAlignment="1">
      <alignment horizontal="left" vertical="center"/>
    </xf>
    <xf numFmtId="167" fontId="44" fillId="0" borderId="19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5" fillId="0" borderId="24" xfId="0" applyFont="1" applyBorder="1" applyAlignment="1">
      <alignment vertical="center" wrapText="1"/>
    </xf>
    <xf numFmtId="0" fontId="45" fillId="0" borderId="25" xfId="0" applyFont="1" applyBorder="1" applyAlignment="1">
      <alignment vertical="center" wrapText="1"/>
    </xf>
    <xf numFmtId="0" fontId="45" fillId="0" borderId="26" xfId="0" applyFont="1" applyBorder="1" applyAlignment="1">
      <alignment vertical="center" wrapText="1"/>
    </xf>
    <xf numFmtId="0" fontId="45" fillId="0" borderId="27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27" xfId="0" applyFont="1" applyBorder="1" applyAlignment="1">
      <alignment vertical="center" wrapText="1"/>
    </xf>
    <xf numFmtId="0" fontId="45" fillId="0" borderId="28" xfId="0" applyFont="1" applyBorder="1" applyAlignment="1">
      <alignment vertical="center" wrapText="1"/>
    </xf>
    <xf numFmtId="0" fontId="47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 wrapText="1"/>
    </xf>
    <xf numFmtId="0" fontId="49" fillId="0" borderId="27" xfId="0" applyFont="1" applyBorder="1" applyAlignment="1">
      <alignment vertical="center" wrapText="1"/>
    </xf>
    <xf numFmtId="0" fontId="48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vertical="center"/>
    </xf>
    <xf numFmtId="49" fontId="48" fillId="0" borderId="1" xfId="0" applyNumberFormat="1" applyFont="1" applyBorder="1" applyAlignment="1">
      <alignment vertical="center" wrapText="1"/>
    </xf>
    <xf numFmtId="0" fontId="45" fillId="0" borderId="30" xfId="0" applyFont="1" applyBorder="1" applyAlignment="1">
      <alignment vertical="center" wrapText="1"/>
    </xf>
    <xf numFmtId="0" fontId="50" fillId="0" borderId="29" xfId="0" applyFont="1" applyBorder="1" applyAlignment="1">
      <alignment vertical="center" wrapText="1"/>
    </xf>
    <xf numFmtId="0" fontId="45" fillId="0" borderId="31" xfId="0" applyFont="1" applyBorder="1" applyAlignment="1">
      <alignment vertical="center" wrapText="1"/>
    </xf>
    <xf numFmtId="0" fontId="45" fillId="0" borderId="1" xfId="0" applyFont="1" applyBorder="1" applyAlignment="1">
      <alignment vertical="top"/>
    </xf>
    <xf numFmtId="0" fontId="45" fillId="0" borderId="0" xfId="0" applyFont="1" applyAlignment="1">
      <alignment vertical="top"/>
    </xf>
    <xf numFmtId="0" fontId="45" fillId="0" borderId="24" xfId="0" applyFont="1" applyBorder="1" applyAlignment="1">
      <alignment horizontal="left" vertical="center"/>
    </xf>
    <xf numFmtId="0" fontId="45" fillId="0" borderId="25" xfId="0" applyFont="1" applyBorder="1" applyAlignment="1">
      <alignment horizontal="left" vertical="center"/>
    </xf>
    <xf numFmtId="0" fontId="45" fillId="0" borderId="26" xfId="0" applyFont="1" applyBorder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7" fillId="0" borderId="29" xfId="0" applyFont="1" applyBorder="1" applyAlignment="1">
      <alignment horizontal="center" vertical="center"/>
    </xf>
    <xf numFmtId="0" fontId="51" fillId="0" borderId="29" xfId="0" applyFont="1" applyBorder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/>
    </xf>
    <xf numFmtId="0" fontId="50" fillId="0" borderId="29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9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0" fontId="45" fillId="0" borderId="24" xfId="0" applyFont="1" applyBorder="1" applyAlignment="1">
      <alignment horizontal="left" vertical="center" wrapText="1"/>
    </xf>
    <xf numFmtId="0" fontId="45" fillId="0" borderId="25" xfId="0" applyFont="1" applyBorder="1" applyAlignment="1">
      <alignment horizontal="left" vertical="center" wrapText="1"/>
    </xf>
    <xf numFmtId="0" fontId="45" fillId="0" borderId="26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51" fillId="0" borderId="27" xfId="0" applyFont="1" applyBorder="1" applyAlignment="1">
      <alignment horizontal="left" vertical="center" wrapText="1"/>
    </xf>
    <xf numFmtId="0" fontId="51" fillId="0" borderId="28" xfId="0" applyFont="1" applyBorder="1" applyAlignment="1">
      <alignment horizontal="left" vertical="center" wrapText="1"/>
    </xf>
    <xf numFmtId="0" fontId="49" fillId="0" borderId="27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/>
    </xf>
    <xf numFmtId="0" fontId="49" fillId="0" borderId="28" xfId="0" applyFont="1" applyBorder="1" applyAlignment="1">
      <alignment horizontal="left" vertical="center" wrapText="1"/>
    </xf>
    <xf numFmtId="0" fontId="49" fillId="0" borderId="28" xfId="0" applyFont="1" applyBorder="1" applyAlignment="1">
      <alignment horizontal="left" vertical="center"/>
    </xf>
    <xf numFmtId="0" fontId="49" fillId="0" borderId="30" xfId="0" applyFont="1" applyBorder="1" applyAlignment="1">
      <alignment horizontal="left" vertical="center" wrapText="1"/>
    </xf>
    <xf numFmtId="0" fontId="49" fillId="0" borderId="29" xfId="0" applyFont="1" applyBorder="1" applyAlignment="1">
      <alignment horizontal="left" vertical="center" wrapText="1"/>
    </xf>
    <xf numFmtId="0" fontId="49" fillId="0" borderId="3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top"/>
    </xf>
    <xf numFmtId="0" fontId="48" fillId="0" borderId="1" xfId="0" applyFont="1" applyBorder="1" applyAlignment="1">
      <alignment horizontal="center" vertical="top"/>
    </xf>
    <xf numFmtId="0" fontId="49" fillId="0" borderId="30" xfId="0" applyFont="1" applyBorder="1" applyAlignment="1">
      <alignment horizontal="left" vertical="center"/>
    </xf>
    <xf numFmtId="0" fontId="49" fillId="0" borderId="31" xfId="0" applyFont="1" applyBorder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47" fillId="0" borderId="1" xfId="0" applyFont="1" applyBorder="1" applyAlignment="1">
      <alignment vertical="center"/>
    </xf>
    <xf numFmtId="0" fontId="51" fillId="0" borderId="29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8" fillId="0" borderId="1" xfId="0" applyFont="1" applyBorder="1" applyAlignment="1">
      <alignment vertical="top"/>
    </xf>
    <xf numFmtId="49" fontId="48" fillId="0" borderId="1" xfId="0" applyNumberFormat="1" applyFont="1" applyBorder="1" applyAlignment="1">
      <alignment horizontal="left" vertical="center"/>
    </xf>
    <xf numFmtId="0" fontId="54" fillId="0" borderId="27" xfId="0" applyFont="1" applyBorder="1" applyAlignment="1">
      <alignment horizontal="left" vertical="center"/>
    </xf>
    <xf numFmtId="0" fontId="55" fillId="0" borderId="1" xfId="0" applyFont="1" applyBorder="1" applyAlignment="1">
      <alignment vertical="top"/>
    </xf>
    <xf numFmtId="0" fontId="55" fillId="0" borderId="1" xfId="0" applyFont="1" applyBorder="1" applyAlignment="1">
      <alignment horizontal="left" vertical="center"/>
    </xf>
    <xf numFmtId="0" fontId="55" fillId="0" borderId="1" xfId="0" applyFont="1" applyBorder="1" applyAlignment="1">
      <alignment horizontal="center" vertical="center"/>
    </xf>
    <xf numFmtId="49" fontId="55" fillId="0" borderId="1" xfId="0" applyNumberFormat="1" applyFont="1" applyBorder="1" applyAlignment="1">
      <alignment horizontal="left" vertical="center"/>
    </xf>
    <xf numFmtId="0" fontId="54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7" fillId="0" borderId="29" xfId="0" applyFont="1" applyBorder="1" applyAlignment="1">
      <alignment horizontal="left"/>
    </xf>
    <xf numFmtId="0" fontId="51" fillId="0" borderId="29" xfId="0" applyFont="1" applyBorder="1"/>
    <xf numFmtId="0" fontId="45" fillId="0" borderId="27" xfId="0" applyFont="1" applyBorder="1" applyAlignment="1">
      <alignment vertical="top"/>
    </xf>
    <xf numFmtId="0" fontId="45" fillId="0" borderId="28" xfId="0" applyFont="1" applyBorder="1" applyAlignment="1">
      <alignment vertical="top"/>
    </xf>
    <xf numFmtId="0" fontId="45" fillId="0" borderId="30" xfId="0" applyFont="1" applyBorder="1" applyAlignment="1">
      <alignment vertical="top"/>
    </xf>
    <xf numFmtId="0" fontId="45" fillId="0" borderId="29" xfId="0" applyFont="1" applyBorder="1" applyAlignment="1">
      <alignment vertical="top"/>
    </xf>
    <xf numFmtId="0" fontId="45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right" vertical="center"/>
    </xf>
    <xf numFmtId="0" fontId="23" fillId="4" borderId="8" xfId="0" applyFont="1" applyFill="1" applyBorder="1" applyAlignment="1">
      <alignment horizontal="center" vertical="center"/>
    </xf>
    <xf numFmtId="4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9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8" fillId="0" borderId="1" xfId="0" applyFont="1" applyBorder="1" applyAlignment="1">
      <alignment horizontal="left" vertical="center" wrapText="1"/>
    </xf>
    <xf numFmtId="0" fontId="47" fillId="0" borderId="29" xfId="0" applyFont="1" applyBorder="1" applyAlignment="1">
      <alignment horizontal="left" wrapText="1"/>
    </xf>
    <xf numFmtId="0" fontId="46" fillId="0" borderId="1" xfId="0" applyFont="1" applyBorder="1" applyAlignment="1">
      <alignment horizontal="center" vertical="center" wrapText="1"/>
    </xf>
    <xf numFmtId="49" fontId="48" fillId="0" borderId="1" xfId="0" applyNumberFormat="1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47" fillId="0" borderId="29" xfId="0" applyFont="1" applyBorder="1" applyAlignment="1">
      <alignment horizontal="left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1/171201231" TargetMode="External"/><Relationship Id="rId18" Type="http://schemas.openxmlformats.org/officeDocument/2006/relationships/hyperlink" Target="https://podminky.urs.cz/item/CS_URS_2024_01/275351121" TargetMode="External"/><Relationship Id="rId26" Type="http://schemas.openxmlformats.org/officeDocument/2006/relationships/hyperlink" Target="https://podminky.urs.cz/item/CS_URS_2024_01/596991112" TargetMode="External"/><Relationship Id="rId39" Type="http://schemas.openxmlformats.org/officeDocument/2006/relationships/hyperlink" Target="https://podminky.urs.cz/item/CS_URS_2024_01/997221569" TargetMode="External"/><Relationship Id="rId21" Type="http://schemas.openxmlformats.org/officeDocument/2006/relationships/hyperlink" Target="https://podminky.urs.cz/item/CS_URS_2024_01/596211111" TargetMode="External"/><Relationship Id="rId34" Type="http://schemas.openxmlformats.org/officeDocument/2006/relationships/hyperlink" Target="https://podminky.urs.cz/item/CS_URS_2024_01/966051111" TargetMode="External"/><Relationship Id="rId42" Type="http://schemas.openxmlformats.org/officeDocument/2006/relationships/drawing" Target="../drawings/drawing2.xml"/><Relationship Id="rId7" Type="http://schemas.openxmlformats.org/officeDocument/2006/relationships/hyperlink" Target="https://podminky.urs.cz/item/CS_URS_2024_01/113107312" TargetMode="External"/><Relationship Id="rId2" Type="http://schemas.openxmlformats.org/officeDocument/2006/relationships/hyperlink" Target="https://podminky.urs.cz/item/CS_URS_2024_01/113106136" TargetMode="External"/><Relationship Id="rId16" Type="http://schemas.openxmlformats.org/officeDocument/2006/relationships/hyperlink" Target="https://podminky.urs.cz/item/CS_URS_2024_01/271572211" TargetMode="External"/><Relationship Id="rId20" Type="http://schemas.openxmlformats.org/officeDocument/2006/relationships/hyperlink" Target="https://podminky.urs.cz/item/CS_URS_2024_01/596211110" TargetMode="External"/><Relationship Id="rId29" Type="http://schemas.openxmlformats.org/officeDocument/2006/relationships/hyperlink" Target="https://podminky.urs.cz/item/CS_URS_2024_01/916991121" TargetMode="External"/><Relationship Id="rId41" Type="http://schemas.openxmlformats.org/officeDocument/2006/relationships/hyperlink" Target="https://podminky.urs.cz/item/CS_URS_2024_01/998223011" TargetMode="External"/><Relationship Id="rId1" Type="http://schemas.openxmlformats.org/officeDocument/2006/relationships/hyperlink" Target="https://podminky.urs.cz/item/CS_URS_2024_01/113106134" TargetMode="External"/><Relationship Id="rId6" Type="http://schemas.openxmlformats.org/officeDocument/2006/relationships/hyperlink" Target="https://podminky.urs.cz/item/CS_URS_2024_01/113107152" TargetMode="External"/><Relationship Id="rId11" Type="http://schemas.openxmlformats.org/officeDocument/2006/relationships/hyperlink" Target="https://podminky.urs.cz/item/CS_URS_2024_01/133212811" TargetMode="External"/><Relationship Id="rId24" Type="http://schemas.openxmlformats.org/officeDocument/2006/relationships/hyperlink" Target="https://podminky.urs.cz/item/CS_URS_2024_01/596212222" TargetMode="External"/><Relationship Id="rId32" Type="http://schemas.openxmlformats.org/officeDocument/2006/relationships/hyperlink" Target="https://podminky.urs.cz/item/CS_URS_2024_01/962042321" TargetMode="External"/><Relationship Id="rId37" Type="http://schemas.openxmlformats.org/officeDocument/2006/relationships/hyperlink" Target="https://podminky.urs.cz/item/CS_URS_2024_01/997221559" TargetMode="External"/><Relationship Id="rId40" Type="http://schemas.openxmlformats.org/officeDocument/2006/relationships/hyperlink" Target="https://podminky.urs.cz/item/CS_URS_2024_01/997221611" TargetMode="External"/><Relationship Id="rId5" Type="http://schemas.openxmlformats.org/officeDocument/2006/relationships/hyperlink" Target="https://podminky.urs.cz/item/CS_URS_2024_01/113107131" TargetMode="External"/><Relationship Id="rId15" Type="http://schemas.openxmlformats.org/officeDocument/2006/relationships/hyperlink" Target="https://podminky.urs.cz/item/CS_URS_2024_01/181912112" TargetMode="External"/><Relationship Id="rId23" Type="http://schemas.openxmlformats.org/officeDocument/2006/relationships/hyperlink" Target="https://podminky.urs.cz/item/CS_URS_2024_01/596212212" TargetMode="External"/><Relationship Id="rId28" Type="http://schemas.openxmlformats.org/officeDocument/2006/relationships/hyperlink" Target="https://podminky.urs.cz/item/CS_URS_2024_01/916231292" TargetMode="External"/><Relationship Id="rId36" Type="http://schemas.openxmlformats.org/officeDocument/2006/relationships/hyperlink" Target="https://podminky.urs.cz/item/CS_URS_2024_01/997221551" TargetMode="External"/><Relationship Id="rId10" Type="http://schemas.openxmlformats.org/officeDocument/2006/relationships/hyperlink" Target="https://podminky.urs.cz/item/CS_URS_2024_01/122251103" TargetMode="External"/><Relationship Id="rId19" Type="http://schemas.openxmlformats.org/officeDocument/2006/relationships/hyperlink" Target="https://podminky.urs.cz/item/CS_URS_2024_01/275351122" TargetMode="External"/><Relationship Id="rId31" Type="http://schemas.openxmlformats.org/officeDocument/2006/relationships/hyperlink" Target="https://podminky.urs.cz/item/CS_URS_2024_01/936124113" TargetMode="External"/><Relationship Id="rId4" Type="http://schemas.openxmlformats.org/officeDocument/2006/relationships/hyperlink" Target="https://podminky.urs.cz/item/CS_URS_2024_01/113106161" TargetMode="External"/><Relationship Id="rId9" Type="http://schemas.openxmlformats.org/officeDocument/2006/relationships/hyperlink" Target="https://podminky.urs.cz/item/CS_URS_2024_01/121151103" TargetMode="External"/><Relationship Id="rId14" Type="http://schemas.openxmlformats.org/officeDocument/2006/relationships/hyperlink" Target="https://podminky.urs.cz/item/CS_URS_2024_01/181111131" TargetMode="External"/><Relationship Id="rId22" Type="http://schemas.openxmlformats.org/officeDocument/2006/relationships/hyperlink" Target="https://podminky.urs.cz/item/CS_URS_2024_01/596212210" TargetMode="External"/><Relationship Id="rId27" Type="http://schemas.openxmlformats.org/officeDocument/2006/relationships/hyperlink" Target="https://podminky.urs.cz/item/CS_URS_2024_01/916231213" TargetMode="External"/><Relationship Id="rId30" Type="http://schemas.openxmlformats.org/officeDocument/2006/relationships/hyperlink" Target="https://podminky.urs.cz/item/CS_URS_2024_01/936104213" TargetMode="External"/><Relationship Id="rId35" Type="http://schemas.openxmlformats.org/officeDocument/2006/relationships/hyperlink" Target="https://podminky.urs.cz/item/CS_URS_2024_01/979054451" TargetMode="External"/><Relationship Id="rId8" Type="http://schemas.openxmlformats.org/officeDocument/2006/relationships/hyperlink" Target="https://podminky.urs.cz/item/CS_URS_2024_01/113202111" TargetMode="External"/><Relationship Id="rId3" Type="http://schemas.openxmlformats.org/officeDocument/2006/relationships/hyperlink" Target="https://podminky.urs.cz/item/CS_URS_2024_01/113106144" TargetMode="External"/><Relationship Id="rId12" Type="http://schemas.openxmlformats.org/officeDocument/2006/relationships/hyperlink" Target="https://podminky.urs.cz/item/CS_URS_2024_01/162751117" TargetMode="External"/><Relationship Id="rId17" Type="http://schemas.openxmlformats.org/officeDocument/2006/relationships/hyperlink" Target="https://podminky.urs.cz/item/CS_URS_2024_01/275313611" TargetMode="External"/><Relationship Id="rId25" Type="http://schemas.openxmlformats.org/officeDocument/2006/relationships/hyperlink" Target="https://podminky.urs.cz/item/CS_URS_2024_01/596811421" TargetMode="External"/><Relationship Id="rId33" Type="http://schemas.openxmlformats.org/officeDocument/2006/relationships/hyperlink" Target="https://podminky.urs.cz/item/CS_URS_2024_01/966001311" TargetMode="External"/><Relationship Id="rId38" Type="http://schemas.openxmlformats.org/officeDocument/2006/relationships/hyperlink" Target="https://podminky.urs.cz/item/CS_URS_2024_01/99722156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460671113" TargetMode="External"/><Relationship Id="rId3" Type="http://schemas.openxmlformats.org/officeDocument/2006/relationships/hyperlink" Target="https://podminky.urs.cz/item/CS_URS_2024_01/460171173" TargetMode="External"/><Relationship Id="rId7" Type="http://schemas.openxmlformats.org/officeDocument/2006/relationships/hyperlink" Target="https://podminky.urs.cz/item/CS_URS_2024_01/460431184" TargetMode="External"/><Relationship Id="rId2" Type="http://schemas.openxmlformats.org/officeDocument/2006/relationships/hyperlink" Target="https://podminky.urs.cz/item/CS_URS_2024_01/460171172" TargetMode="External"/><Relationship Id="rId1" Type="http://schemas.openxmlformats.org/officeDocument/2006/relationships/hyperlink" Target="https://podminky.urs.cz/item/CS_URS_2024_01/460010024" TargetMode="External"/><Relationship Id="rId6" Type="http://schemas.openxmlformats.org/officeDocument/2006/relationships/hyperlink" Target="https://podminky.urs.cz/item/CS_URS_2024_01/460431183" TargetMode="External"/><Relationship Id="rId11" Type="http://schemas.openxmlformats.org/officeDocument/2006/relationships/drawing" Target="../drawings/drawing3.xml"/><Relationship Id="rId5" Type="http://schemas.openxmlformats.org/officeDocument/2006/relationships/hyperlink" Target="https://podminky.urs.cz/item/CS_URS_2024_01/460431182" TargetMode="External"/><Relationship Id="rId10" Type="http://schemas.openxmlformats.org/officeDocument/2006/relationships/hyperlink" Target="https://podminky.urs.cz/item/CS_URS_2024_01/460341121" TargetMode="External"/><Relationship Id="rId4" Type="http://schemas.openxmlformats.org/officeDocument/2006/relationships/hyperlink" Target="https://podminky.urs.cz/item/CS_URS_2024_01/460171174" TargetMode="External"/><Relationship Id="rId9" Type="http://schemas.openxmlformats.org/officeDocument/2006/relationships/hyperlink" Target="https://podminky.urs.cz/item/CS_URS_2024_01/460341113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460671113" TargetMode="External"/><Relationship Id="rId3" Type="http://schemas.openxmlformats.org/officeDocument/2006/relationships/hyperlink" Target="https://podminky.urs.cz/item/CS_URS_2024_01/460171173" TargetMode="External"/><Relationship Id="rId7" Type="http://schemas.openxmlformats.org/officeDocument/2006/relationships/hyperlink" Target="https://podminky.urs.cz/item/CS_URS_2024_01/460431184" TargetMode="External"/><Relationship Id="rId2" Type="http://schemas.openxmlformats.org/officeDocument/2006/relationships/hyperlink" Target="https://podminky.urs.cz/item/CS_URS_2024_01/460171172" TargetMode="External"/><Relationship Id="rId1" Type="http://schemas.openxmlformats.org/officeDocument/2006/relationships/hyperlink" Target="https://podminky.urs.cz/item/CS_URS_2024_01/460010024" TargetMode="External"/><Relationship Id="rId6" Type="http://schemas.openxmlformats.org/officeDocument/2006/relationships/hyperlink" Target="https://podminky.urs.cz/item/CS_URS_2024_01/460431183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podminky.urs.cz/item/CS_URS_2024_01/460431182" TargetMode="External"/><Relationship Id="rId10" Type="http://schemas.openxmlformats.org/officeDocument/2006/relationships/hyperlink" Target="https://podminky.urs.cz/item/CS_URS_2024_01/460341121" TargetMode="External"/><Relationship Id="rId4" Type="http://schemas.openxmlformats.org/officeDocument/2006/relationships/hyperlink" Target="https://podminky.urs.cz/item/CS_URS_2024_01/460171174" TargetMode="External"/><Relationship Id="rId9" Type="http://schemas.openxmlformats.org/officeDocument/2006/relationships/hyperlink" Target="https://podminky.urs.cz/item/CS_URS_2024_01/460341113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4_01/184911421" TargetMode="External"/><Relationship Id="rId21" Type="http://schemas.openxmlformats.org/officeDocument/2006/relationships/hyperlink" Target="https://podminky.urs.cz/item/CS_URS_2024_01/184102114" TargetMode="External"/><Relationship Id="rId42" Type="http://schemas.openxmlformats.org/officeDocument/2006/relationships/hyperlink" Target="https://podminky.urs.cz/item/CS_URS_2024_01/181411131" TargetMode="External"/><Relationship Id="rId47" Type="http://schemas.openxmlformats.org/officeDocument/2006/relationships/hyperlink" Target="https://podminky.urs.cz/item/CS_URS_2024_01/185804214" TargetMode="External"/><Relationship Id="rId63" Type="http://schemas.openxmlformats.org/officeDocument/2006/relationships/hyperlink" Target="https://podminky.urs.cz/item/CS_URS_2024_01/185804312" TargetMode="External"/><Relationship Id="rId68" Type="http://schemas.openxmlformats.org/officeDocument/2006/relationships/hyperlink" Target="https://podminky.urs.cz/item/CS_URS_2024_01/185804211" TargetMode="External"/><Relationship Id="rId84" Type="http://schemas.openxmlformats.org/officeDocument/2006/relationships/hyperlink" Target="https://podminky.urs.cz/item/CS_URS_2024_01/184851111" TargetMode="External"/><Relationship Id="rId89" Type="http://schemas.openxmlformats.org/officeDocument/2006/relationships/hyperlink" Target="https://podminky.urs.cz/item/CS_URS_2024_01/184215153" TargetMode="External"/><Relationship Id="rId16" Type="http://schemas.openxmlformats.org/officeDocument/2006/relationships/hyperlink" Target="https://podminky.urs.cz/item/CS_URS_2024_01/183403114" TargetMode="External"/><Relationship Id="rId11" Type="http://schemas.openxmlformats.org/officeDocument/2006/relationships/hyperlink" Target="https://podminky.urs.cz/item/CS_URS_2024_01/112155311" TargetMode="External"/><Relationship Id="rId32" Type="http://schemas.openxmlformats.org/officeDocument/2006/relationships/hyperlink" Target="https://podminky.urs.cz/item/CS_URS_2024_01/122111101" TargetMode="External"/><Relationship Id="rId37" Type="http://schemas.openxmlformats.org/officeDocument/2006/relationships/hyperlink" Target="https://podminky.urs.cz/item/CS_URS_2024_01/183211312" TargetMode="External"/><Relationship Id="rId53" Type="http://schemas.openxmlformats.org/officeDocument/2006/relationships/hyperlink" Target="https://podminky.urs.cz/item/CS_URS_2024_01/185804312" TargetMode="External"/><Relationship Id="rId58" Type="http://schemas.openxmlformats.org/officeDocument/2006/relationships/hyperlink" Target="https://podminky.urs.cz/item/CS_URS_2024_01/185804211" TargetMode="External"/><Relationship Id="rId74" Type="http://schemas.openxmlformats.org/officeDocument/2006/relationships/hyperlink" Target="https://podminky.urs.cz/item/CS_URS_2024_01/111151121" TargetMode="External"/><Relationship Id="rId79" Type="http://schemas.openxmlformats.org/officeDocument/2006/relationships/hyperlink" Target="https://podminky.urs.cz/item/CS_URS_2024_01/185804213" TargetMode="External"/><Relationship Id="rId5" Type="http://schemas.openxmlformats.org/officeDocument/2006/relationships/hyperlink" Target="https://podminky.urs.cz/item/CS_URS_2024_01/112201111" TargetMode="External"/><Relationship Id="rId90" Type="http://schemas.openxmlformats.org/officeDocument/2006/relationships/hyperlink" Target="https://podminky.urs.cz/item/CS_URS_2024_01/184215173" TargetMode="External"/><Relationship Id="rId95" Type="http://schemas.openxmlformats.org/officeDocument/2006/relationships/hyperlink" Target="https://podminky.urs.cz/item/CS_URS_2024_01/184817111" TargetMode="External"/><Relationship Id="rId22" Type="http://schemas.openxmlformats.org/officeDocument/2006/relationships/hyperlink" Target="https://podminky.urs.cz/item/CS_URS_2024_01/184102111" TargetMode="External"/><Relationship Id="rId27" Type="http://schemas.openxmlformats.org/officeDocument/2006/relationships/hyperlink" Target="https://podminky.urs.cz/item/CS_URS_2024_01/185804312" TargetMode="External"/><Relationship Id="rId43" Type="http://schemas.openxmlformats.org/officeDocument/2006/relationships/hyperlink" Target="https://podminky.urs.cz/item/CS_URS_2024_01/185803211" TargetMode="External"/><Relationship Id="rId48" Type="http://schemas.openxmlformats.org/officeDocument/2006/relationships/hyperlink" Target="https://podminky.urs.cz/item/CS_URS_2024_01/185804211" TargetMode="External"/><Relationship Id="rId64" Type="http://schemas.openxmlformats.org/officeDocument/2006/relationships/hyperlink" Target="https://podminky.urs.cz/item/CS_URS_2024_01/185851121" TargetMode="External"/><Relationship Id="rId69" Type="http://schemas.openxmlformats.org/officeDocument/2006/relationships/hyperlink" Target="https://podminky.urs.cz/item/CS_URS_2024_01/185804252" TargetMode="External"/><Relationship Id="rId80" Type="http://schemas.openxmlformats.org/officeDocument/2006/relationships/hyperlink" Target="https://podminky.urs.cz/item/CS_URS_2024_01/185804214" TargetMode="External"/><Relationship Id="rId85" Type="http://schemas.openxmlformats.org/officeDocument/2006/relationships/hyperlink" Target="https://podminky.urs.cz/item/CS_URS_2024_01/111151121" TargetMode="External"/><Relationship Id="rId12" Type="http://schemas.openxmlformats.org/officeDocument/2006/relationships/hyperlink" Target="https://podminky.urs.cz/item/CS_URS_2024_01/112155215" TargetMode="External"/><Relationship Id="rId17" Type="http://schemas.openxmlformats.org/officeDocument/2006/relationships/hyperlink" Target="https://podminky.urs.cz/item/CS_URS_2024_01/183403153" TargetMode="External"/><Relationship Id="rId25" Type="http://schemas.openxmlformats.org/officeDocument/2006/relationships/hyperlink" Target="https://podminky.urs.cz/item/CS_URS_2024_01/184215411" TargetMode="External"/><Relationship Id="rId33" Type="http://schemas.openxmlformats.org/officeDocument/2006/relationships/hyperlink" Target="https://podminky.urs.cz/item/CS_URS_2024_01/162351103" TargetMode="External"/><Relationship Id="rId38" Type="http://schemas.openxmlformats.org/officeDocument/2006/relationships/hyperlink" Target="https://podminky.urs.cz/item/CS_URS_2024_01/183211313" TargetMode="External"/><Relationship Id="rId46" Type="http://schemas.openxmlformats.org/officeDocument/2006/relationships/hyperlink" Target="https://podminky.urs.cz/item/CS_URS_2024_01/185804213" TargetMode="External"/><Relationship Id="rId59" Type="http://schemas.openxmlformats.org/officeDocument/2006/relationships/hyperlink" Target="https://podminky.urs.cz/item/CS_URS_2024_01/185804252" TargetMode="External"/><Relationship Id="rId67" Type="http://schemas.openxmlformats.org/officeDocument/2006/relationships/hyperlink" Target="https://podminky.urs.cz/item/CS_URS_2024_01/185804214" TargetMode="External"/><Relationship Id="rId20" Type="http://schemas.openxmlformats.org/officeDocument/2006/relationships/hyperlink" Target="https://podminky.urs.cz/item/CS_URS_2024_01/183111113" TargetMode="External"/><Relationship Id="rId41" Type="http://schemas.openxmlformats.org/officeDocument/2006/relationships/hyperlink" Target="https://podminky.urs.cz/item/CS_URS_2024_01/183403161" TargetMode="External"/><Relationship Id="rId54" Type="http://schemas.openxmlformats.org/officeDocument/2006/relationships/hyperlink" Target="https://podminky.urs.cz/item/CS_URS_2024_01/185851121" TargetMode="External"/><Relationship Id="rId62" Type="http://schemas.openxmlformats.org/officeDocument/2006/relationships/hyperlink" Target="https://podminky.urs.cz/item/CS_URS_2024_01/111151121" TargetMode="External"/><Relationship Id="rId70" Type="http://schemas.openxmlformats.org/officeDocument/2006/relationships/hyperlink" Target="https://podminky.urs.cz/item/CS_URS_2024_01/184817111" TargetMode="External"/><Relationship Id="rId75" Type="http://schemas.openxmlformats.org/officeDocument/2006/relationships/hyperlink" Target="https://podminky.urs.cz/item/CS_URS_2024_01/185804312" TargetMode="External"/><Relationship Id="rId83" Type="http://schemas.openxmlformats.org/officeDocument/2006/relationships/hyperlink" Target="https://podminky.urs.cz/item/CS_URS_2024_01/184817111" TargetMode="External"/><Relationship Id="rId88" Type="http://schemas.openxmlformats.org/officeDocument/2006/relationships/hyperlink" Target="https://podminky.urs.cz/item/CS_URS_2024_01/185851129" TargetMode="External"/><Relationship Id="rId91" Type="http://schemas.openxmlformats.org/officeDocument/2006/relationships/hyperlink" Target="https://podminky.urs.cz/item/CS_URS_2024_01/185804213" TargetMode="External"/><Relationship Id="rId96" Type="http://schemas.openxmlformats.org/officeDocument/2006/relationships/hyperlink" Target="https://podminky.urs.cz/item/CS_URS_2024_01/184851111" TargetMode="External"/><Relationship Id="rId1" Type="http://schemas.openxmlformats.org/officeDocument/2006/relationships/hyperlink" Target="https://podminky.urs.cz/item/CS_URS_2024_01/111212351" TargetMode="External"/><Relationship Id="rId6" Type="http://schemas.openxmlformats.org/officeDocument/2006/relationships/hyperlink" Target="https://podminky.urs.cz/item/CS_URS_2024_01/112201112" TargetMode="External"/><Relationship Id="rId15" Type="http://schemas.openxmlformats.org/officeDocument/2006/relationships/hyperlink" Target="https://podminky.urs.cz/item/CS_URS_2024_01/162702111" TargetMode="External"/><Relationship Id="rId23" Type="http://schemas.openxmlformats.org/officeDocument/2006/relationships/hyperlink" Target="https://podminky.urs.cz/item/CS_URS_2024_01/184215113" TargetMode="External"/><Relationship Id="rId28" Type="http://schemas.openxmlformats.org/officeDocument/2006/relationships/hyperlink" Target="https://podminky.urs.cz/item/CS_URS_2024_01/185851121" TargetMode="External"/><Relationship Id="rId36" Type="http://schemas.openxmlformats.org/officeDocument/2006/relationships/hyperlink" Target="https://podminky.urs.cz/item/CS_URS_2024_01/183111111" TargetMode="External"/><Relationship Id="rId49" Type="http://schemas.openxmlformats.org/officeDocument/2006/relationships/hyperlink" Target="https://podminky.urs.cz/item/CS_URS_2024_01/185804252" TargetMode="External"/><Relationship Id="rId57" Type="http://schemas.openxmlformats.org/officeDocument/2006/relationships/hyperlink" Target="https://podminky.urs.cz/item/CS_URS_2024_01/185804214" TargetMode="External"/><Relationship Id="rId10" Type="http://schemas.openxmlformats.org/officeDocument/2006/relationships/hyperlink" Target="https://podminky.urs.cz/item/CS_URS_2024_01/162201416" TargetMode="External"/><Relationship Id="rId31" Type="http://schemas.openxmlformats.org/officeDocument/2006/relationships/hyperlink" Target="https://podminky.urs.cz/item/CS_URS_2024_01/184911421" TargetMode="External"/><Relationship Id="rId44" Type="http://schemas.openxmlformats.org/officeDocument/2006/relationships/hyperlink" Target="https://podminky.urs.cz/item/CS_URS_2024_01/998231311" TargetMode="External"/><Relationship Id="rId52" Type="http://schemas.openxmlformats.org/officeDocument/2006/relationships/hyperlink" Target="https://podminky.urs.cz/item/CS_URS_2024_01/111151121" TargetMode="External"/><Relationship Id="rId60" Type="http://schemas.openxmlformats.org/officeDocument/2006/relationships/hyperlink" Target="https://podminky.urs.cz/item/CS_URS_2024_01/184817111" TargetMode="External"/><Relationship Id="rId65" Type="http://schemas.openxmlformats.org/officeDocument/2006/relationships/hyperlink" Target="https://podminky.urs.cz/item/CS_URS_2024_01/185851129" TargetMode="External"/><Relationship Id="rId73" Type="http://schemas.openxmlformats.org/officeDocument/2006/relationships/hyperlink" Target="https://podminky.urs.cz/item/CS_URS_2024_01/184911421" TargetMode="External"/><Relationship Id="rId78" Type="http://schemas.openxmlformats.org/officeDocument/2006/relationships/hyperlink" Target="https://podminky.urs.cz/item/CS_URS_2024_01/184852322" TargetMode="External"/><Relationship Id="rId81" Type="http://schemas.openxmlformats.org/officeDocument/2006/relationships/hyperlink" Target="https://podminky.urs.cz/item/CS_URS_2024_01/185804211" TargetMode="External"/><Relationship Id="rId86" Type="http://schemas.openxmlformats.org/officeDocument/2006/relationships/hyperlink" Target="https://podminky.urs.cz/item/CS_URS_2024_01/185804312" TargetMode="External"/><Relationship Id="rId94" Type="http://schemas.openxmlformats.org/officeDocument/2006/relationships/hyperlink" Target="https://podminky.urs.cz/item/CS_URS_2024_01/185804252" TargetMode="External"/><Relationship Id="rId99" Type="http://schemas.openxmlformats.org/officeDocument/2006/relationships/hyperlink" Target="https://podminky.urs.cz/item/CS_URS_2024_01/185851121" TargetMode="External"/><Relationship Id="rId101" Type="http://schemas.openxmlformats.org/officeDocument/2006/relationships/drawing" Target="../drawings/drawing5.xml"/><Relationship Id="rId4" Type="http://schemas.openxmlformats.org/officeDocument/2006/relationships/hyperlink" Target="https://podminky.urs.cz/item/CS_URS_2024_01/112151313" TargetMode="External"/><Relationship Id="rId9" Type="http://schemas.openxmlformats.org/officeDocument/2006/relationships/hyperlink" Target="https://podminky.urs.cz/item/CS_URS_2024_01/162201415" TargetMode="External"/><Relationship Id="rId13" Type="http://schemas.openxmlformats.org/officeDocument/2006/relationships/hyperlink" Target="https://podminky.urs.cz/item/CS_URS_2024_01/112155221" TargetMode="External"/><Relationship Id="rId18" Type="http://schemas.openxmlformats.org/officeDocument/2006/relationships/hyperlink" Target="https://podminky.urs.cz/item/CS_URS_2024_01/181351003" TargetMode="External"/><Relationship Id="rId39" Type="http://schemas.openxmlformats.org/officeDocument/2006/relationships/hyperlink" Target="https://podminky.urs.cz/item/CS_URS_2024_01/183403114" TargetMode="External"/><Relationship Id="rId34" Type="http://schemas.openxmlformats.org/officeDocument/2006/relationships/hyperlink" Target="https://podminky.urs.cz/item/CS_URS_2024_01/171251201" TargetMode="External"/><Relationship Id="rId50" Type="http://schemas.openxmlformats.org/officeDocument/2006/relationships/hyperlink" Target="https://podminky.urs.cz/item/CS_URS_2024_01/184817111" TargetMode="External"/><Relationship Id="rId55" Type="http://schemas.openxmlformats.org/officeDocument/2006/relationships/hyperlink" Target="https://podminky.urs.cz/item/CS_URS_2024_01/185851129" TargetMode="External"/><Relationship Id="rId76" Type="http://schemas.openxmlformats.org/officeDocument/2006/relationships/hyperlink" Target="https://podminky.urs.cz/item/CS_URS_2024_01/185851121" TargetMode="External"/><Relationship Id="rId97" Type="http://schemas.openxmlformats.org/officeDocument/2006/relationships/hyperlink" Target="https://podminky.urs.cz/item/CS_URS_2024_01/111151121" TargetMode="External"/><Relationship Id="rId7" Type="http://schemas.openxmlformats.org/officeDocument/2006/relationships/hyperlink" Target="https://podminky.urs.cz/item/CS_URS_2024_01/112201113" TargetMode="External"/><Relationship Id="rId71" Type="http://schemas.openxmlformats.org/officeDocument/2006/relationships/hyperlink" Target="https://podminky.urs.cz/item/CS_URS_2024_01/184851111" TargetMode="External"/><Relationship Id="rId92" Type="http://schemas.openxmlformats.org/officeDocument/2006/relationships/hyperlink" Target="https://podminky.urs.cz/item/CS_URS_2024_01/185804214" TargetMode="External"/><Relationship Id="rId2" Type="http://schemas.openxmlformats.org/officeDocument/2006/relationships/hyperlink" Target="https://podminky.urs.cz/item/CS_URS_2024_01/112151311" TargetMode="External"/><Relationship Id="rId29" Type="http://schemas.openxmlformats.org/officeDocument/2006/relationships/hyperlink" Target="https://podminky.urs.cz/item/CS_URS_2024_01/185851129" TargetMode="External"/><Relationship Id="rId24" Type="http://schemas.openxmlformats.org/officeDocument/2006/relationships/hyperlink" Target="https://podminky.urs.cz/item/CS_URS_2024_01/184215133" TargetMode="External"/><Relationship Id="rId40" Type="http://schemas.openxmlformats.org/officeDocument/2006/relationships/hyperlink" Target="https://podminky.urs.cz/item/CS_URS_2024_01/183403153" TargetMode="External"/><Relationship Id="rId45" Type="http://schemas.openxmlformats.org/officeDocument/2006/relationships/hyperlink" Target="https://podminky.urs.cz/item/CS_URS_2024_01/998231411" TargetMode="External"/><Relationship Id="rId66" Type="http://schemas.openxmlformats.org/officeDocument/2006/relationships/hyperlink" Target="https://podminky.urs.cz/item/CS_URS_2024_01/185804213" TargetMode="External"/><Relationship Id="rId87" Type="http://schemas.openxmlformats.org/officeDocument/2006/relationships/hyperlink" Target="https://podminky.urs.cz/item/CS_URS_2024_01/185851121" TargetMode="External"/><Relationship Id="rId61" Type="http://schemas.openxmlformats.org/officeDocument/2006/relationships/hyperlink" Target="https://podminky.urs.cz/item/CS_URS_2024_01/184851111" TargetMode="External"/><Relationship Id="rId82" Type="http://schemas.openxmlformats.org/officeDocument/2006/relationships/hyperlink" Target="https://podminky.urs.cz/item/CS_URS_2024_01/185804252" TargetMode="External"/><Relationship Id="rId19" Type="http://schemas.openxmlformats.org/officeDocument/2006/relationships/hyperlink" Target="https://podminky.urs.cz/item/CS_URS_2024_01/183101115" TargetMode="External"/><Relationship Id="rId14" Type="http://schemas.openxmlformats.org/officeDocument/2006/relationships/hyperlink" Target="https://podminky.urs.cz/item/CS_URS_2024_01/111301111" TargetMode="External"/><Relationship Id="rId30" Type="http://schemas.openxmlformats.org/officeDocument/2006/relationships/hyperlink" Target="https://podminky.urs.cz/item/CS_URS_2024_01/183403114" TargetMode="External"/><Relationship Id="rId35" Type="http://schemas.openxmlformats.org/officeDocument/2006/relationships/hyperlink" Target="https://podminky.urs.cz/item/CS_URS_2024_01/184911161" TargetMode="External"/><Relationship Id="rId56" Type="http://schemas.openxmlformats.org/officeDocument/2006/relationships/hyperlink" Target="https://podminky.urs.cz/item/CS_URS_2024_01/185804213" TargetMode="External"/><Relationship Id="rId77" Type="http://schemas.openxmlformats.org/officeDocument/2006/relationships/hyperlink" Target="https://podminky.urs.cz/item/CS_URS_2024_01/185851129" TargetMode="External"/><Relationship Id="rId100" Type="http://schemas.openxmlformats.org/officeDocument/2006/relationships/hyperlink" Target="https://podminky.urs.cz/item/CS_URS_2024_01/185851129" TargetMode="External"/><Relationship Id="rId8" Type="http://schemas.openxmlformats.org/officeDocument/2006/relationships/hyperlink" Target="https://podminky.urs.cz/item/CS_URS_2024_01/162201411" TargetMode="External"/><Relationship Id="rId51" Type="http://schemas.openxmlformats.org/officeDocument/2006/relationships/hyperlink" Target="https://podminky.urs.cz/item/CS_URS_2024_01/184851111" TargetMode="External"/><Relationship Id="rId72" Type="http://schemas.openxmlformats.org/officeDocument/2006/relationships/hyperlink" Target="https://podminky.urs.cz/item/CS_URS_2024_01/184911161" TargetMode="External"/><Relationship Id="rId93" Type="http://schemas.openxmlformats.org/officeDocument/2006/relationships/hyperlink" Target="https://podminky.urs.cz/item/CS_URS_2024_01/185804211" TargetMode="External"/><Relationship Id="rId98" Type="http://schemas.openxmlformats.org/officeDocument/2006/relationships/hyperlink" Target="https://podminky.urs.cz/item/CS_URS_2024_01/185804312" TargetMode="External"/><Relationship Id="rId3" Type="http://schemas.openxmlformats.org/officeDocument/2006/relationships/hyperlink" Target="https://podminky.urs.cz/item/CS_URS_2024_01/112151312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1/013254000" TargetMode="External"/><Relationship Id="rId2" Type="http://schemas.openxmlformats.org/officeDocument/2006/relationships/hyperlink" Target="https://podminky.urs.cz/item/CS_URS_2024_01/012303000" TargetMode="External"/><Relationship Id="rId1" Type="http://schemas.openxmlformats.org/officeDocument/2006/relationships/hyperlink" Target="https://podminky.urs.cz/item/CS_URS_2024_01/012103000" TargetMode="External"/><Relationship Id="rId5" Type="http://schemas.openxmlformats.org/officeDocument/2006/relationships/drawing" Target="../drawings/drawing6.xml"/><Relationship Id="rId4" Type="http://schemas.openxmlformats.org/officeDocument/2006/relationships/hyperlink" Target="https://podminky.urs.cz/item/CS_URS_2024_01/043194000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2"/>
  <sheetViews>
    <sheetView showGridLines="0" tabSelected="1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ht="36.9" customHeight="1">
      <c r="AR2" s="322"/>
      <c r="AS2" s="322"/>
      <c r="AT2" s="322"/>
      <c r="AU2" s="322"/>
      <c r="AV2" s="322"/>
      <c r="AW2" s="322"/>
      <c r="AX2" s="322"/>
      <c r="AY2" s="322"/>
      <c r="AZ2" s="322"/>
      <c r="BA2" s="322"/>
      <c r="BB2" s="322"/>
      <c r="BC2" s="322"/>
      <c r="BD2" s="322"/>
      <c r="BE2" s="322"/>
      <c r="BS2" s="19" t="s">
        <v>6</v>
      </c>
      <c r="BT2" s="19" t="s">
        <v>7</v>
      </c>
    </row>
    <row r="3" spans="1:74" ht="6.9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pans="1:74" ht="24.9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pans="1:74" ht="12" customHeight="1">
      <c r="B5" s="22"/>
      <c r="D5" s="26" t="s">
        <v>13</v>
      </c>
      <c r="K5" s="321" t="s">
        <v>14</v>
      </c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R5" s="22"/>
      <c r="BE5" s="318" t="s">
        <v>15</v>
      </c>
      <c r="BS5" s="19" t="s">
        <v>6</v>
      </c>
    </row>
    <row r="6" spans="1:74" ht="36.9" customHeight="1">
      <c r="B6" s="22"/>
      <c r="D6" s="28" t="s">
        <v>16</v>
      </c>
      <c r="K6" s="323" t="s">
        <v>17</v>
      </c>
      <c r="L6" s="322"/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R6" s="22"/>
      <c r="BE6" s="319"/>
      <c r="BS6" s="19" t="s">
        <v>6</v>
      </c>
    </row>
    <row r="7" spans="1:74" ht="12" customHeight="1">
      <c r="B7" s="22"/>
      <c r="D7" s="29" t="s">
        <v>18</v>
      </c>
      <c r="K7" s="27" t="s">
        <v>19</v>
      </c>
      <c r="AK7" s="29" t="s">
        <v>20</v>
      </c>
      <c r="AN7" s="27" t="s">
        <v>19</v>
      </c>
      <c r="AR7" s="22"/>
      <c r="BE7" s="319"/>
      <c r="BS7" s="19" t="s">
        <v>6</v>
      </c>
    </row>
    <row r="8" spans="1:74" ht="12" customHeight="1">
      <c r="B8" s="22"/>
      <c r="D8" s="29" t="s">
        <v>21</v>
      </c>
      <c r="K8" s="27" t="s">
        <v>22</v>
      </c>
      <c r="AK8" s="29" t="s">
        <v>23</v>
      </c>
      <c r="AN8" s="30" t="s">
        <v>24</v>
      </c>
      <c r="AR8" s="22"/>
      <c r="BE8" s="319"/>
      <c r="BS8" s="19" t="s">
        <v>6</v>
      </c>
    </row>
    <row r="9" spans="1:74" ht="14.4" customHeight="1">
      <c r="B9" s="22"/>
      <c r="AR9" s="22"/>
      <c r="BE9" s="319"/>
      <c r="BS9" s="19" t="s">
        <v>6</v>
      </c>
    </row>
    <row r="10" spans="1:74" ht="12" customHeight="1">
      <c r="B10" s="22"/>
      <c r="D10" s="29" t="s">
        <v>25</v>
      </c>
      <c r="AK10" s="29" t="s">
        <v>26</v>
      </c>
      <c r="AN10" s="27" t="s">
        <v>19</v>
      </c>
      <c r="AR10" s="22"/>
      <c r="BE10" s="319"/>
      <c r="BS10" s="19" t="s">
        <v>6</v>
      </c>
    </row>
    <row r="11" spans="1:74" ht="18.45" customHeight="1">
      <c r="B11" s="22"/>
      <c r="E11" s="27" t="s">
        <v>27</v>
      </c>
      <c r="AK11" s="29" t="s">
        <v>28</v>
      </c>
      <c r="AN11" s="27" t="s">
        <v>19</v>
      </c>
      <c r="AR11" s="22"/>
      <c r="BE11" s="319"/>
      <c r="BS11" s="19" t="s">
        <v>6</v>
      </c>
    </row>
    <row r="12" spans="1:74" ht="6.9" customHeight="1">
      <c r="B12" s="22"/>
      <c r="AR12" s="22"/>
      <c r="BE12" s="319"/>
      <c r="BS12" s="19" t="s">
        <v>6</v>
      </c>
    </row>
    <row r="13" spans="1:74" ht="12" customHeight="1">
      <c r="B13" s="22"/>
      <c r="D13" s="29" t="s">
        <v>29</v>
      </c>
      <c r="AK13" s="29" t="s">
        <v>26</v>
      </c>
      <c r="AN13" s="31" t="s">
        <v>30</v>
      </c>
      <c r="AR13" s="22"/>
      <c r="BE13" s="319"/>
      <c r="BS13" s="19" t="s">
        <v>6</v>
      </c>
    </row>
    <row r="14" spans="1:74" ht="13.2">
      <c r="B14" s="22"/>
      <c r="E14" s="324" t="s">
        <v>30</v>
      </c>
      <c r="F14" s="325"/>
      <c r="G14" s="325"/>
      <c r="H14" s="325"/>
      <c r="I14" s="325"/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325"/>
      <c r="Z14" s="325"/>
      <c r="AA14" s="325"/>
      <c r="AB14" s="325"/>
      <c r="AC14" s="325"/>
      <c r="AD14" s="325"/>
      <c r="AE14" s="325"/>
      <c r="AF14" s="325"/>
      <c r="AG14" s="325"/>
      <c r="AH14" s="325"/>
      <c r="AI14" s="325"/>
      <c r="AJ14" s="325"/>
      <c r="AK14" s="29" t="s">
        <v>28</v>
      </c>
      <c r="AN14" s="31" t="s">
        <v>30</v>
      </c>
      <c r="AR14" s="22"/>
      <c r="BE14" s="319"/>
      <c r="BS14" s="19" t="s">
        <v>6</v>
      </c>
    </row>
    <row r="15" spans="1:74" ht="6.9" customHeight="1">
      <c r="B15" s="22"/>
      <c r="AR15" s="22"/>
      <c r="BE15" s="319"/>
      <c r="BS15" s="19" t="s">
        <v>4</v>
      </c>
    </row>
    <row r="16" spans="1:74" ht="12" customHeight="1">
      <c r="B16" s="22"/>
      <c r="D16" s="29" t="s">
        <v>31</v>
      </c>
      <c r="AK16" s="29" t="s">
        <v>26</v>
      </c>
      <c r="AN16" s="27" t="s">
        <v>19</v>
      </c>
      <c r="AR16" s="22"/>
      <c r="BE16" s="319"/>
      <c r="BS16" s="19" t="s">
        <v>4</v>
      </c>
    </row>
    <row r="17" spans="2:71" ht="18.45" customHeight="1">
      <c r="B17" s="22"/>
      <c r="E17" s="27" t="s">
        <v>32</v>
      </c>
      <c r="AK17" s="29" t="s">
        <v>28</v>
      </c>
      <c r="AN17" s="27" t="s">
        <v>19</v>
      </c>
      <c r="AR17" s="22"/>
      <c r="BE17" s="319"/>
      <c r="BS17" s="19" t="s">
        <v>33</v>
      </c>
    </row>
    <row r="18" spans="2:71" ht="6.9" customHeight="1">
      <c r="B18" s="22"/>
      <c r="AR18" s="22"/>
      <c r="BE18" s="319"/>
      <c r="BS18" s="19" t="s">
        <v>6</v>
      </c>
    </row>
    <row r="19" spans="2:71" ht="12" customHeight="1">
      <c r="B19" s="22"/>
      <c r="D19" s="29" t="s">
        <v>34</v>
      </c>
      <c r="AK19" s="29" t="s">
        <v>26</v>
      </c>
      <c r="AN19" s="27" t="s">
        <v>19</v>
      </c>
      <c r="AR19" s="22"/>
      <c r="BE19" s="319"/>
      <c r="BS19" s="19" t="s">
        <v>6</v>
      </c>
    </row>
    <row r="20" spans="2:71" ht="18.45" customHeight="1">
      <c r="B20" s="22"/>
      <c r="E20" s="27" t="s">
        <v>35</v>
      </c>
      <c r="AK20" s="29" t="s">
        <v>28</v>
      </c>
      <c r="AN20" s="27" t="s">
        <v>19</v>
      </c>
      <c r="AR20" s="22"/>
      <c r="BE20" s="319"/>
      <c r="BS20" s="19" t="s">
        <v>33</v>
      </c>
    </row>
    <row r="21" spans="2:71" ht="6.9" customHeight="1">
      <c r="B21" s="22"/>
      <c r="AR21" s="22"/>
      <c r="BE21" s="319"/>
    </row>
    <row r="22" spans="2:71" ht="12" customHeight="1">
      <c r="B22" s="22"/>
      <c r="D22" s="29" t="s">
        <v>36</v>
      </c>
      <c r="AR22" s="22"/>
      <c r="BE22" s="319"/>
    </row>
    <row r="23" spans="2:71" ht="47.25" customHeight="1">
      <c r="B23" s="22"/>
      <c r="E23" s="326" t="s">
        <v>37</v>
      </c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R23" s="22"/>
      <c r="BE23" s="319"/>
    </row>
    <row r="24" spans="2:71" ht="6.9" customHeight="1">
      <c r="B24" s="22"/>
      <c r="AR24" s="22"/>
      <c r="BE24" s="319"/>
    </row>
    <row r="25" spans="2:71" ht="6.9" customHeight="1">
      <c r="B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22"/>
      <c r="BE25" s="319"/>
    </row>
    <row r="26" spans="2:71" s="1" customFormat="1" ht="25.95" customHeight="1">
      <c r="B26" s="34"/>
      <c r="D26" s="35" t="s">
        <v>38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27">
        <f>ROUND(AG54,2)</f>
        <v>0</v>
      </c>
      <c r="AL26" s="328"/>
      <c r="AM26" s="328"/>
      <c r="AN26" s="328"/>
      <c r="AO26" s="328"/>
      <c r="AR26" s="34"/>
      <c r="BE26" s="319"/>
    </row>
    <row r="27" spans="2:71" s="1" customFormat="1" ht="6.9" customHeight="1">
      <c r="B27" s="34"/>
      <c r="AR27" s="34"/>
      <c r="BE27" s="319"/>
    </row>
    <row r="28" spans="2:71" s="1" customFormat="1" ht="13.2">
      <c r="B28" s="34"/>
      <c r="L28" s="329" t="s">
        <v>39</v>
      </c>
      <c r="M28" s="329"/>
      <c r="N28" s="329"/>
      <c r="O28" s="329"/>
      <c r="P28" s="329"/>
      <c r="W28" s="329" t="s">
        <v>40</v>
      </c>
      <c r="X28" s="329"/>
      <c r="Y28" s="329"/>
      <c r="Z28" s="329"/>
      <c r="AA28" s="329"/>
      <c r="AB28" s="329"/>
      <c r="AC28" s="329"/>
      <c r="AD28" s="329"/>
      <c r="AE28" s="329"/>
      <c r="AK28" s="329" t="s">
        <v>41</v>
      </c>
      <c r="AL28" s="329"/>
      <c r="AM28" s="329"/>
      <c r="AN28" s="329"/>
      <c r="AO28" s="329"/>
      <c r="AR28" s="34"/>
      <c r="BE28" s="319"/>
    </row>
    <row r="29" spans="2:71" s="2" customFormat="1" ht="14.4" customHeight="1">
      <c r="B29" s="38"/>
      <c r="D29" s="29" t="s">
        <v>42</v>
      </c>
      <c r="F29" s="29" t="s">
        <v>43</v>
      </c>
      <c r="L29" s="332">
        <v>0.21</v>
      </c>
      <c r="M29" s="331"/>
      <c r="N29" s="331"/>
      <c r="O29" s="331"/>
      <c r="P29" s="331"/>
      <c r="W29" s="330">
        <f>ROUND(AZ54, 2)</f>
        <v>0</v>
      </c>
      <c r="X29" s="331"/>
      <c r="Y29" s="331"/>
      <c r="Z29" s="331"/>
      <c r="AA29" s="331"/>
      <c r="AB29" s="331"/>
      <c r="AC29" s="331"/>
      <c r="AD29" s="331"/>
      <c r="AE29" s="331"/>
      <c r="AK29" s="330">
        <f>ROUND(AV54, 2)</f>
        <v>0</v>
      </c>
      <c r="AL29" s="331"/>
      <c r="AM29" s="331"/>
      <c r="AN29" s="331"/>
      <c r="AO29" s="331"/>
      <c r="AR29" s="38"/>
      <c r="BE29" s="320"/>
    </row>
    <row r="30" spans="2:71" s="2" customFormat="1" ht="14.4" customHeight="1">
      <c r="B30" s="38"/>
      <c r="F30" s="29" t="s">
        <v>44</v>
      </c>
      <c r="L30" s="332">
        <v>0.12</v>
      </c>
      <c r="M30" s="331"/>
      <c r="N30" s="331"/>
      <c r="O30" s="331"/>
      <c r="P30" s="331"/>
      <c r="W30" s="330">
        <f>ROUND(BA54, 2)</f>
        <v>0</v>
      </c>
      <c r="X30" s="331"/>
      <c r="Y30" s="331"/>
      <c r="Z30" s="331"/>
      <c r="AA30" s="331"/>
      <c r="AB30" s="331"/>
      <c r="AC30" s="331"/>
      <c r="AD30" s="331"/>
      <c r="AE30" s="331"/>
      <c r="AK30" s="330">
        <f>ROUND(AW54, 2)</f>
        <v>0</v>
      </c>
      <c r="AL30" s="331"/>
      <c r="AM30" s="331"/>
      <c r="AN30" s="331"/>
      <c r="AO30" s="331"/>
      <c r="AR30" s="38"/>
      <c r="BE30" s="320"/>
    </row>
    <row r="31" spans="2:71" s="2" customFormat="1" ht="14.4" hidden="1" customHeight="1">
      <c r="B31" s="38"/>
      <c r="F31" s="29" t="s">
        <v>45</v>
      </c>
      <c r="L31" s="332">
        <v>0.21</v>
      </c>
      <c r="M31" s="331"/>
      <c r="N31" s="331"/>
      <c r="O31" s="331"/>
      <c r="P31" s="331"/>
      <c r="W31" s="330">
        <f>ROUND(BB54, 2)</f>
        <v>0</v>
      </c>
      <c r="X31" s="331"/>
      <c r="Y31" s="331"/>
      <c r="Z31" s="331"/>
      <c r="AA31" s="331"/>
      <c r="AB31" s="331"/>
      <c r="AC31" s="331"/>
      <c r="AD31" s="331"/>
      <c r="AE31" s="331"/>
      <c r="AK31" s="330">
        <v>0</v>
      </c>
      <c r="AL31" s="331"/>
      <c r="AM31" s="331"/>
      <c r="AN31" s="331"/>
      <c r="AO31" s="331"/>
      <c r="AR31" s="38"/>
      <c r="BE31" s="320"/>
    </row>
    <row r="32" spans="2:71" s="2" customFormat="1" ht="14.4" hidden="1" customHeight="1">
      <c r="B32" s="38"/>
      <c r="F32" s="29" t="s">
        <v>46</v>
      </c>
      <c r="L32" s="332">
        <v>0.12</v>
      </c>
      <c r="M32" s="331"/>
      <c r="N32" s="331"/>
      <c r="O32" s="331"/>
      <c r="P32" s="331"/>
      <c r="W32" s="330">
        <f>ROUND(BC54, 2)</f>
        <v>0</v>
      </c>
      <c r="X32" s="331"/>
      <c r="Y32" s="331"/>
      <c r="Z32" s="331"/>
      <c r="AA32" s="331"/>
      <c r="AB32" s="331"/>
      <c r="AC32" s="331"/>
      <c r="AD32" s="331"/>
      <c r="AE32" s="331"/>
      <c r="AK32" s="330">
        <v>0</v>
      </c>
      <c r="AL32" s="331"/>
      <c r="AM32" s="331"/>
      <c r="AN32" s="331"/>
      <c r="AO32" s="331"/>
      <c r="AR32" s="38"/>
      <c r="BE32" s="320"/>
    </row>
    <row r="33" spans="2:44" s="2" customFormat="1" ht="14.4" hidden="1" customHeight="1">
      <c r="B33" s="38"/>
      <c r="F33" s="29" t="s">
        <v>47</v>
      </c>
      <c r="L33" s="332">
        <v>0</v>
      </c>
      <c r="M33" s="331"/>
      <c r="N33" s="331"/>
      <c r="O33" s="331"/>
      <c r="P33" s="331"/>
      <c r="W33" s="330">
        <f>ROUND(BD54, 2)</f>
        <v>0</v>
      </c>
      <c r="X33" s="331"/>
      <c r="Y33" s="331"/>
      <c r="Z33" s="331"/>
      <c r="AA33" s="331"/>
      <c r="AB33" s="331"/>
      <c r="AC33" s="331"/>
      <c r="AD33" s="331"/>
      <c r="AE33" s="331"/>
      <c r="AK33" s="330">
        <v>0</v>
      </c>
      <c r="AL33" s="331"/>
      <c r="AM33" s="331"/>
      <c r="AN33" s="331"/>
      <c r="AO33" s="331"/>
      <c r="AR33" s="38"/>
    </row>
    <row r="34" spans="2:44" s="1" customFormat="1" ht="6.9" customHeight="1">
      <c r="B34" s="34"/>
      <c r="AR34" s="34"/>
    </row>
    <row r="35" spans="2:44" s="1" customFormat="1" ht="25.95" customHeight="1">
      <c r="B35" s="34"/>
      <c r="C35" s="39"/>
      <c r="D35" s="40" t="s">
        <v>48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49</v>
      </c>
      <c r="U35" s="41"/>
      <c r="V35" s="41"/>
      <c r="W35" s="41"/>
      <c r="X35" s="336" t="s">
        <v>50</v>
      </c>
      <c r="Y35" s="334"/>
      <c r="Z35" s="334"/>
      <c r="AA35" s="334"/>
      <c r="AB35" s="334"/>
      <c r="AC35" s="41"/>
      <c r="AD35" s="41"/>
      <c r="AE35" s="41"/>
      <c r="AF35" s="41"/>
      <c r="AG35" s="41"/>
      <c r="AH35" s="41"/>
      <c r="AI35" s="41"/>
      <c r="AJ35" s="41"/>
      <c r="AK35" s="333">
        <f>SUM(AK26:AK33)</f>
        <v>0</v>
      </c>
      <c r="AL35" s="334"/>
      <c r="AM35" s="334"/>
      <c r="AN35" s="334"/>
      <c r="AO35" s="335"/>
      <c r="AP35" s="39"/>
      <c r="AQ35" s="39"/>
      <c r="AR35" s="34"/>
    </row>
    <row r="36" spans="2:44" s="1" customFormat="1" ht="6.9" customHeight="1">
      <c r="B36" s="34"/>
      <c r="AR36" s="34"/>
    </row>
    <row r="37" spans="2:44" s="1" customFormat="1" ht="6.9" customHeight="1"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34"/>
    </row>
    <row r="41" spans="2:44" s="1" customFormat="1" ht="6.9" customHeight="1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34"/>
    </row>
    <row r="42" spans="2:44" s="1" customFormat="1" ht="24.9" customHeight="1">
      <c r="B42" s="34"/>
      <c r="C42" s="23" t="s">
        <v>51</v>
      </c>
      <c r="AR42" s="34"/>
    </row>
    <row r="43" spans="2:44" s="1" customFormat="1" ht="6.9" customHeight="1">
      <c r="B43" s="34"/>
      <c r="AR43" s="34"/>
    </row>
    <row r="44" spans="2:44" s="3" customFormat="1" ht="12" customHeight="1">
      <c r="B44" s="47"/>
      <c r="C44" s="29" t="s">
        <v>13</v>
      </c>
      <c r="L44" s="3" t="str">
        <f>K5</f>
        <v>24-SO051</v>
      </c>
      <c r="AR44" s="47"/>
    </row>
    <row r="45" spans="2:44" s="4" customFormat="1" ht="36.9" customHeight="1">
      <c r="B45" s="48"/>
      <c r="C45" s="49" t="s">
        <v>16</v>
      </c>
      <c r="L45" s="296" t="str">
        <f>K6</f>
        <v>Regenerace veřejného prostranství Holasice</v>
      </c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  <c r="AD45" s="297"/>
      <c r="AE45" s="297"/>
      <c r="AF45" s="297"/>
      <c r="AG45" s="297"/>
      <c r="AH45" s="297"/>
      <c r="AI45" s="297"/>
      <c r="AJ45" s="297"/>
      <c r="AK45" s="297"/>
      <c r="AL45" s="297"/>
      <c r="AM45" s="297"/>
      <c r="AN45" s="297"/>
      <c r="AO45" s="297"/>
      <c r="AR45" s="48"/>
    </row>
    <row r="46" spans="2:44" s="1" customFormat="1" ht="6.9" customHeight="1">
      <c r="B46" s="34"/>
      <c r="AR46" s="34"/>
    </row>
    <row r="47" spans="2:44" s="1" customFormat="1" ht="12" customHeight="1">
      <c r="B47" s="34"/>
      <c r="C47" s="29" t="s">
        <v>21</v>
      </c>
      <c r="L47" s="50" t="str">
        <f>IF(K8="","",K8)</f>
        <v>Holasice</v>
      </c>
      <c r="AI47" s="29" t="s">
        <v>23</v>
      </c>
      <c r="AM47" s="298" t="str">
        <f>IF(AN8= "","",AN8)</f>
        <v>4. 6. 2024</v>
      </c>
      <c r="AN47" s="298"/>
      <c r="AR47" s="34"/>
    </row>
    <row r="48" spans="2:44" s="1" customFormat="1" ht="6.9" customHeight="1">
      <c r="B48" s="34"/>
      <c r="AR48" s="34"/>
    </row>
    <row r="49" spans="1:91" s="1" customFormat="1" ht="15.15" customHeight="1">
      <c r="B49" s="34"/>
      <c r="C49" s="29" t="s">
        <v>25</v>
      </c>
      <c r="L49" s="3" t="str">
        <f>IF(E11= "","",E11)</f>
        <v>Obec Holasice</v>
      </c>
      <c r="AI49" s="29" t="s">
        <v>31</v>
      </c>
      <c r="AM49" s="303" t="str">
        <f>IF(E17="","",E17)</f>
        <v>ARCHITEKTI A90 S.R.O.</v>
      </c>
      <c r="AN49" s="304"/>
      <c r="AO49" s="304"/>
      <c r="AP49" s="304"/>
      <c r="AR49" s="34"/>
      <c r="AS49" s="299" t="s">
        <v>52</v>
      </c>
      <c r="AT49" s="300"/>
      <c r="AU49" s="52"/>
      <c r="AV49" s="52"/>
      <c r="AW49" s="52"/>
      <c r="AX49" s="52"/>
      <c r="AY49" s="52"/>
      <c r="AZ49" s="52"/>
      <c r="BA49" s="52"/>
      <c r="BB49" s="52"/>
      <c r="BC49" s="52"/>
      <c r="BD49" s="53"/>
    </row>
    <row r="50" spans="1:91" s="1" customFormat="1" ht="15.15" customHeight="1">
      <c r="B50" s="34"/>
      <c r="C50" s="29" t="s">
        <v>29</v>
      </c>
      <c r="L50" s="3" t="str">
        <f>IF(E14= "Vyplň údaj","",E14)</f>
        <v/>
      </c>
      <c r="AI50" s="29" t="s">
        <v>34</v>
      </c>
      <c r="AM50" s="303" t="str">
        <f>IF(E20="","",E20)</f>
        <v xml:space="preserve"> </v>
      </c>
      <c r="AN50" s="304"/>
      <c r="AO50" s="304"/>
      <c r="AP50" s="304"/>
      <c r="AR50" s="34"/>
      <c r="AS50" s="301"/>
      <c r="AT50" s="302"/>
      <c r="BD50" s="55"/>
    </row>
    <row r="51" spans="1:91" s="1" customFormat="1" ht="10.8" customHeight="1">
      <c r="B51" s="34"/>
      <c r="AR51" s="34"/>
      <c r="AS51" s="301"/>
      <c r="AT51" s="302"/>
      <c r="BD51" s="55"/>
    </row>
    <row r="52" spans="1:91" s="1" customFormat="1" ht="29.25" customHeight="1">
      <c r="B52" s="34"/>
      <c r="C52" s="305" t="s">
        <v>53</v>
      </c>
      <c r="D52" s="306"/>
      <c r="E52" s="306"/>
      <c r="F52" s="306"/>
      <c r="G52" s="306"/>
      <c r="H52" s="56"/>
      <c r="I52" s="308" t="s">
        <v>54</v>
      </c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  <c r="Z52" s="306"/>
      <c r="AA52" s="306"/>
      <c r="AB52" s="306"/>
      <c r="AC52" s="306"/>
      <c r="AD52" s="306"/>
      <c r="AE52" s="306"/>
      <c r="AF52" s="306"/>
      <c r="AG52" s="307" t="s">
        <v>55</v>
      </c>
      <c r="AH52" s="306"/>
      <c r="AI52" s="306"/>
      <c r="AJ52" s="306"/>
      <c r="AK52" s="306"/>
      <c r="AL52" s="306"/>
      <c r="AM52" s="306"/>
      <c r="AN52" s="308" t="s">
        <v>56</v>
      </c>
      <c r="AO52" s="306"/>
      <c r="AP52" s="306"/>
      <c r="AQ52" s="57" t="s">
        <v>57</v>
      </c>
      <c r="AR52" s="34"/>
      <c r="AS52" s="58" t="s">
        <v>58</v>
      </c>
      <c r="AT52" s="59" t="s">
        <v>59</v>
      </c>
      <c r="AU52" s="59" t="s">
        <v>60</v>
      </c>
      <c r="AV52" s="59" t="s">
        <v>61</v>
      </c>
      <c r="AW52" s="59" t="s">
        <v>62</v>
      </c>
      <c r="AX52" s="59" t="s">
        <v>63</v>
      </c>
      <c r="AY52" s="59" t="s">
        <v>64</v>
      </c>
      <c r="AZ52" s="59" t="s">
        <v>65</v>
      </c>
      <c r="BA52" s="59" t="s">
        <v>66</v>
      </c>
      <c r="BB52" s="59" t="s">
        <v>67</v>
      </c>
      <c r="BC52" s="59" t="s">
        <v>68</v>
      </c>
      <c r="BD52" s="60" t="s">
        <v>69</v>
      </c>
    </row>
    <row r="53" spans="1:91" s="1" customFormat="1" ht="10.8" customHeight="1">
      <c r="B53" s="34"/>
      <c r="AR53" s="34"/>
      <c r="AS53" s="61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3"/>
    </row>
    <row r="54" spans="1:91" s="5" customFormat="1" ht="32.4" customHeight="1">
      <c r="B54" s="62"/>
      <c r="C54" s="63" t="s">
        <v>70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316">
        <f>ROUND(AG55,2)</f>
        <v>0</v>
      </c>
      <c r="AH54" s="316"/>
      <c r="AI54" s="316"/>
      <c r="AJ54" s="316"/>
      <c r="AK54" s="316"/>
      <c r="AL54" s="316"/>
      <c r="AM54" s="316"/>
      <c r="AN54" s="317">
        <f t="shared" ref="AN54:AN60" si="0">SUM(AG54,AT54)</f>
        <v>0</v>
      </c>
      <c r="AO54" s="317"/>
      <c r="AP54" s="317"/>
      <c r="AQ54" s="66" t="s">
        <v>19</v>
      </c>
      <c r="AR54" s="62"/>
      <c r="AS54" s="67">
        <f>ROUND(AS55,2)</f>
        <v>0</v>
      </c>
      <c r="AT54" s="68">
        <f t="shared" ref="AT54:AT60" si="1">ROUND(SUM(AV54:AW54),2)</f>
        <v>0</v>
      </c>
      <c r="AU54" s="69">
        <f>ROUND(AU55,5)</f>
        <v>0</v>
      </c>
      <c r="AV54" s="68">
        <f>ROUND(AZ54*L29,2)</f>
        <v>0</v>
      </c>
      <c r="AW54" s="68">
        <f>ROUND(BA54*L30,2)</f>
        <v>0</v>
      </c>
      <c r="AX54" s="68">
        <f>ROUND(BB54*L29,2)</f>
        <v>0</v>
      </c>
      <c r="AY54" s="68">
        <f>ROUND(BC54*L30,2)</f>
        <v>0</v>
      </c>
      <c r="AZ54" s="68">
        <f>ROUND(AZ55,2)</f>
        <v>0</v>
      </c>
      <c r="BA54" s="68">
        <f>ROUND(BA55,2)</f>
        <v>0</v>
      </c>
      <c r="BB54" s="68">
        <f>ROUND(BB55,2)</f>
        <v>0</v>
      </c>
      <c r="BC54" s="68">
        <f>ROUND(BC55,2)</f>
        <v>0</v>
      </c>
      <c r="BD54" s="70">
        <f>ROUND(BD55,2)</f>
        <v>0</v>
      </c>
      <c r="BS54" s="71" t="s">
        <v>71</v>
      </c>
      <c r="BT54" s="71" t="s">
        <v>72</v>
      </c>
      <c r="BU54" s="72" t="s">
        <v>73</v>
      </c>
      <c r="BV54" s="71" t="s">
        <v>74</v>
      </c>
      <c r="BW54" s="71" t="s">
        <v>5</v>
      </c>
      <c r="BX54" s="71" t="s">
        <v>75</v>
      </c>
      <c r="CL54" s="71" t="s">
        <v>19</v>
      </c>
    </row>
    <row r="55" spans="1:91" s="6" customFormat="1" ht="37.5" customHeight="1">
      <c r="B55" s="73"/>
      <c r="C55" s="74"/>
      <c r="D55" s="312" t="s">
        <v>76</v>
      </c>
      <c r="E55" s="312"/>
      <c r="F55" s="312"/>
      <c r="G55" s="312"/>
      <c r="H55" s="312"/>
      <c r="I55" s="75"/>
      <c r="J55" s="312" t="s">
        <v>77</v>
      </c>
      <c r="K55" s="312"/>
      <c r="L55" s="312"/>
      <c r="M55" s="312"/>
      <c r="N55" s="312"/>
      <c r="O55" s="312"/>
      <c r="P55" s="312"/>
      <c r="Q55" s="312"/>
      <c r="R55" s="312"/>
      <c r="S55" s="312"/>
      <c r="T55" s="312"/>
      <c r="U55" s="312"/>
      <c r="V55" s="312"/>
      <c r="W55" s="312"/>
      <c r="X55" s="312"/>
      <c r="Y55" s="312"/>
      <c r="Z55" s="312"/>
      <c r="AA55" s="312"/>
      <c r="AB55" s="312"/>
      <c r="AC55" s="312"/>
      <c r="AD55" s="312"/>
      <c r="AE55" s="312"/>
      <c r="AF55" s="312"/>
      <c r="AG55" s="309">
        <f>ROUND(SUM(AG56:AG60),2)</f>
        <v>0</v>
      </c>
      <c r="AH55" s="310"/>
      <c r="AI55" s="310"/>
      <c r="AJ55" s="310"/>
      <c r="AK55" s="310"/>
      <c r="AL55" s="310"/>
      <c r="AM55" s="310"/>
      <c r="AN55" s="311">
        <f t="shared" si="0"/>
        <v>0</v>
      </c>
      <c r="AO55" s="310"/>
      <c r="AP55" s="310"/>
      <c r="AQ55" s="76" t="s">
        <v>78</v>
      </c>
      <c r="AR55" s="73"/>
      <c r="AS55" s="77">
        <f>ROUND(SUM(AS56:AS60),2)</f>
        <v>0</v>
      </c>
      <c r="AT55" s="78">
        <f t="shared" si="1"/>
        <v>0</v>
      </c>
      <c r="AU55" s="79">
        <f>ROUND(SUM(AU56:AU60),5)</f>
        <v>0</v>
      </c>
      <c r="AV55" s="78">
        <f>ROUND(AZ55*L29,2)</f>
        <v>0</v>
      </c>
      <c r="AW55" s="78">
        <f>ROUND(BA55*L30,2)</f>
        <v>0</v>
      </c>
      <c r="AX55" s="78">
        <f>ROUND(BB55*L29,2)</f>
        <v>0</v>
      </c>
      <c r="AY55" s="78">
        <f>ROUND(BC55*L30,2)</f>
        <v>0</v>
      </c>
      <c r="AZ55" s="78">
        <f>ROUND(SUM(AZ56:AZ60),2)</f>
        <v>0</v>
      </c>
      <c r="BA55" s="78">
        <f>ROUND(SUM(BA56:BA60),2)</f>
        <v>0</v>
      </c>
      <c r="BB55" s="78">
        <f>ROUND(SUM(BB56:BB60),2)</f>
        <v>0</v>
      </c>
      <c r="BC55" s="78">
        <f>ROUND(SUM(BC56:BC60),2)</f>
        <v>0</v>
      </c>
      <c r="BD55" s="80">
        <f>ROUND(SUM(BD56:BD60),2)</f>
        <v>0</v>
      </c>
      <c r="BS55" s="81" t="s">
        <v>71</v>
      </c>
      <c r="BT55" s="81" t="s">
        <v>79</v>
      </c>
      <c r="BU55" s="81" t="s">
        <v>73</v>
      </c>
      <c r="BV55" s="81" t="s">
        <v>74</v>
      </c>
      <c r="BW55" s="81" t="s">
        <v>80</v>
      </c>
      <c r="BX55" s="81" t="s">
        <v>5</v>
      </c>
      <c r="CL55" s="81" t="s">
        <v>19</v>
      </c>
      <c r="CM55" s="81" t="s">
        <v>81</v>
      </c>
    </row>
    <row r="56" spans="1:91" s="3" customFormat="1" ht="35.25" customHeight="1">
      <c r="A56" s="82" t="s">
        <v>82</v>
      </c>
      <c r="B56" s="47"/>
      <c r="C56" s="9"/>
      <c r="D56" s="9"/>
      <c r="E56" s="315" t="s">
        <v>83</v>
      </c>
      <c r="F56" s="315"/>
      <c r="G56" s="315"/>
      <c r="H56" s="315"/>
      <c r="I56" s="315"/>
      <c r="J56" s="9"/>
      <c r="K56" s="315" t="s">
        <v>84</v>
      </c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3">
        <f>'22-SO051-02.1 - D.2.1-D.2...'!J32</f>
        <v>0</v>
      </c>
      <c r="AH56" s="314"/>
      <c r="AI56" s="314"/>
      <c r="AJ56" s="314"/>
      <c r="AK56" s="314"/>
      <c r="AL56" s="314"/>
      <c r="AM56" s="314"/>
      <c r="AN56" s="313">
        <f t="shared" si="0"/>
        <v>0</v>
      </c>
      <c r="AO56" s="314"/>
      <c r="AP56" s="314"/>
      <c r="AQ56" s="83" t="s">
        <v>85</v>
      </c>
      <c r="AR56" s="47"/>
      <c r="AS56" s="84">
        <v>0</v>
      </c>
      <c r="AT56" s="85">
        <f t="shared" si="1"/>
        <v>0</v>
      </c>
      <c r="AU56" s="86">
        <f>'22-SO051-02.1 - D.2.1-D.2...'!P93</f>
        <v>0</v>
      </c>
      <c r="AV56" s="85">
        <f>'22-SO051-02.1 - D.2.1-D.2...'!J35</f>
        <v>0</v>
      </c>
      <c r="AW56" s="85">
        <f>'22-SO051-02.1 - D.2.1-D.2...'!J36</f>
        <v>0</v>
      </c>
      <c r="AX56" s="85">
        <f>'22-SO051-02.1 - D.2.1-D.2...'!J37</f>
        <v>0</v>
      </c>
      <c r="AY56" s="85">
        <f>'22-SO051-02.1 - D.2.1-D.2...'!J38</f>
        <v>0</v>
      </c>
      <c r="AZ56" s="85">
        <f>'22-SO051-02.1 - D.2.1-D.2...'!F35</f>
        <v>0</v>
      </c>
      <c r="BA56" s="85">
        <f>'22-SO051-02.1 - D.2.1-D.2...'!F36</f>
        <v>0</v>
      </c>
      <c r="BB56" s="85">
        <f>'22-SO051-02.1 - D.2.1-D.2...'!F37</f>
        <v>0</v>
      </c>
      <c r="BC56" s="85">
        <f>'22-SO051-02.1 - D.2.1-D.2...'!F38</f>
        <v>0</v>
      </c>
      <c r="BD56" s="87">
        <f>'22-SO051-02.1 - D.2.1-D.2...'!F39</f>
        <v>0</v>
      </c>
      <c r="BT56" s="27" t="s">
        <v>81</v>
      </c>
      <c r="BV56" s="27" t="s">
        <v>74</v>
      </c>
      <c r="BW56" s="27" t="s">
        <v>86</v>
      </c>
      <c r="BX56" s="27" t="s">
        <v>80</v>
      </c>
      <c r="CL56" s="27" t="s">
        <v>19</v>
      </c>
    </row>
    <row r="57" spans="1:91" s="3" customFormat="1" ht="35.25" customHeight="1">
      <c r="A57" s="82" t="s">
        <v>82</v>
      </c>
      <c r="B57" s="47"/>
      <c r="C57" s="9"/>
      <c r="D57" s="9"/>
      <c r="E57" s="315" t="s">
        <v>87</v>
      </c>
      <c r="F57" s="315"/>
      <c r="G57" s="315"/>
      <c r="H57" s="315"/>
      <c r="I57" s="315"/>
      <c r="J57" s="9"/>
      <c r="K57" s="315" t="s">
        <v>88</v>
      </c>
      <c r="L57" s="315"/>
      <c r="M57" s="315"/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  <c r="AA57" s="315"/>
      <c r="AB57" s="315"/>
      <c r="AC57" s="315"/>
      <c r="AD57" s="315"/>
      <c r="AE57" s="315"/>
      <c r="AF57" s="315"/>
      <c r="AG57" s="313">
        <f>'22-SO051-02.2 - D.2.4.1. ...'!J32</f>
        <v>0</v>
      </c>
      <c r="AH57" s="314"/>
      <c r="AI57" s="314"/>
      <c r="AJ57" s="314"/>
      <c r="AK57" s="314"/>
      <c r="AL57" s="314"/>
      <c r="AM57" s="314"/>
      <c r="AN57" s="313">
        <f t="shared" si="0"/>
        <v>0</v>
      </c>
      <c r="AO57" s="314"/>
      <c r="AP57" s="314"/>
      <c r="AQ57" s="83" t="s">
        <v>85</v>
      </c>
      <c r="AR57" s="47"/>
      <c r="AS57" s="84">
        <v>0</v>
      </c>
      <c r="AT57" s="85">
        <f t="shared" si="1"/>
        <v>0</v>
      </c>
      <c r="AU57" s="86">
        <f>'22-SO051-02.2 - D.2.4.1. ...'!P92</f>
        <v>0</v>
      </c>
      <c r="AV57" s="85">
        <f>'22-SO051-02.2 - D.2.4.1. ...'!J35</f>
        <v>0</v>
      </c>
      <c r="AW57" s="85">
        <f>'22-SO051-02.2 - D.2.4.1. ...'!J36</f>
        <v>0</v>
      </c>
      <c r="AX57" s="85">
        <f>'22-SO051-02.2 - D.2.4.1. ...'!J37</f>
        <v>0</v>
      </c>
      <c r="AY57" s="85">
        <f>'22-SO051-02.2 - D.2.4.1. ...'!J38</f>
        <v>0</v>
      </c>
      <c r="AZ57" s="85">
        <f>'22-SO051-02.2 - D.2.4.1. ...'!F35</f>
        <v>0</v>
      </c>
      <c r="BA57" s="85">
        <f>'22-SO051-02.2 - D.2.4.1. ...'!F36</f>
        <v>0</v>
      </c>
      <c r="BB57" s="85">
        <f>'22-SO051-02.2 - D.2.4.1. ...'!F37</f>
        <v>0</v>
      </c>
      <c r="BC57" s="85">
        <f>'22-SO051-02.2 - D.2.4.1. ...'!F38</f>
        <v>0</v>
      </c>
      <c r="BD57" s="87">
        <f>'22-SO051-02.2 - D.2.4.1. ...'!F39</f>
        <v>0</v>
      </c>
      <c r="BT57" s="27" t="s">
        <v>81</v>
      </c>
      <c r="BV57" s="27" t="s">
        <v>74</v>
      </c>
      <c r="BW57" s="27" t="s">
        <v>89</v>
      </c>
      <c r="BX57" s="27" t="s">
        <v>80</v>
      </c>
      <c r="CL57" s="27" t="s">
        <v>19</v>
      </c>
    </row>
    <row r="58" spans="1:91" s="3" customFormat="1" ht="35.25" customHeight="1">
      <c r="A58" s="82" t="s">
        <v>82</v>
      </c>
      <c r="B58" s="47"/>
      <c r="C58" s="9"/>
      <c r="D58" s="9"/>
      <c r="E58" s="315" t="s">
        <v>90</v>
      </c>
      <c r="F58" s="315"/>
      <c r="G58" s="315"/>
      <c r="H58" s="315"/>
      <c r="I58" s="315"/>
      <c r="J58" s="9"/>
      <c r="K58" s="315" t="s">
        <v>91</v>
      </c>
      <c r="L58" s="315"/>
      <c r="M58" s="315"/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3">
        <f>'22-SO051-02.3 - D.2.4.1. ...'!J32</f>
        <v>0</v>
      </c>
      <c r="AH58" s="314"/>
      <c r="AI58" s="314"/>
      <c r="AJ58" s="314"/>
      <c r="AK58" s="314"/>
      <c r="AL58" s="314"/>
      <c r="AM58" s="314"/>
      <c r="AN58" s="313">
        <f t="shared" si="0"/>
        <v>0</v>
      </c>
      <c r="AO58" s="314"/>
      <c r="AP58" s="314"/>
      <c r="AQ58" s="83" t="s">
        <v>85</v>
      </c>
      <c r="AR58" s="47"/>
      <c r="AS58" s="84">
        <v>0</v>
      </c>
      <c r="AT58" s="85">
        <f t="shared" si="1"/>
        <v>0</v>
      </c>
      <c r="AU58" s="86">
        <f>'22-SO051-02.3 - D.2.4.1. ...'!P91</f>
        <v>0</v>
      </c>
      <c r="AV58" s="85">
        <f>'22-SO051-02.3 - D.2.4.1. ...'!J35</f>
        <v>0</v>
      </c>
      <c r="AW58" s="85">
        <f>'22-SO051-02.3 - D.2.4.1. ...'!J36</f>
        <v>0</v>
      </c>
      <c r="AX58" s="85">
        <f>'22-SO051-02.3 - D.2.4.1. ...'!J37</f>
        <v>0</v>
      </c>
      <c r="AY58" s="85">
        <f>'22-SO051-02.3 - D.2.4.1. ...'!J38</f>
        <v>0</v>
      </c>
      <c r="AZ58" s="85">
        <f>'22-SO051-02.3 - D.2.4.1. ...'!F35</f>
        <v>0</v>
      </c>
      <c r="BA58" s="85">
        <f>'22-SO051-02.3 - D.2.4.1. ...'!F36</f>
        <v>0</v>
      </c>
      <c r="BB58" s="85">
        <f>'22-SO051-02.3 - D.2.4.1. ...'!F37</f>
        <v>0</v>
      </c>
      <c r="BC58" s="85">
        <f>'22-SO051-02.3 - D.2.4.1. ...'!F38</f>
        <v>0</v>
      </c>
      <c r="BD58" s="87">
        <f>'22-SO051-02.3 - D.2.4.1. ...'!F39</f>
        <v>0</v>
      </c>
      <c r="BT58" s="27" t="s">
        <v>81</v>
      </c>
      <c r="BV58" s="27" t="s">
        <v>74</v>
      </c>
      <c r="BW58" s="27" t="s">
        <v>92</v>
      </c>
      <c r="BX58" s="27" t="s">
        <v>80</v>
      </c>
      <c r="CL58" s="27" t="s">
        <v>19</v>
      </c>
    </row>
    <row r="59" spans="1:91" s="3" customFormat="1" ht="35.25" customHeight="1">
      <c r="A59" s="82" t="s">
        <v>82</v>
      </c>
      <c r="B59" s="47"/>
      <c r="C59" s="9"/>
      <c r="D59" s="9"/>
      <c r="E59" s="315" t="s">
        <v>93</v>
      </c>
      <c r="F59" s="315"/>
      <c r="G59" s="315"/>
      <c r="H59" s="315"/>
      <c r="I59" s="315"/>
      <c r="J59" s="9"/>
      <c r="K59" s="315" t="s">
        <v>94</v>
      </c>
      <c r="L59" s="315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  <c r="AC59" s="315"/>
      <c r="AD59" s="315"/>
      <c r="AE59" s="315"/>
      <c r="AF59" s="315"/>
      <c r="AG59" s="313">
        <f>'22-SO051-02.4 - D.2.5 Zah...'!J32</f>
        <v>0</v>
      </c>
      <c r="AH59" s="314"/>
      <c r="AI59" s="314"/>
      <c r="AJ59" s="314"/>
      <c r="AK59" s="314"/>
      <c r="AL59" s="314"/>
      <c r="AM59" s="314"/>
      <c r="AN59" s="313">
        <f t="shared" si="0"/>
        <v>0</v>
      </c>
      <c r="AO59" s="314"/>
      <c r="AP59" s="314"/>
      <c r="AQ59" s="83" t="s">
        <v>85</v>
      </c>
      <c r="AR59" s="47"/>
      <c r="AS59" s="84">
        <v>0</v>
      </c>
      <c r="AT59" s="85">
        <f t="shared" si="1"/>
        <v>0</v>
      </c>
      <c r="AU59" s="86">
        <f>'22-SO051-02.4 - D.2.5 Zah...'!P105</f>
        <v>0</v>
      </c>
      <c r="AV59" s="85">
        <f>'22-SO051-02.4 - D.2.5 Zah...'!J35</f>
        <v>0</v>
      </c>
      <c r="AW59" s="85">
        <f>'22-SO051-02.4 - D.2.5 Zah...'!J36</f>
        <v>0</v>
      </c>
      <c r="AX59" s="85">
        <f>'22-SO051-02.4 - D.2.5 Zah...'!J37</f>
        <v>0</v>
      </c>
      <c r="AY59" s="85">
        <f>'22-SO051-02.4 - D.2.5 Zah...'!J38</f>
        <v>0</v>
      </c>
      <c r="AZ59" s="85">
        <f>'22-SO051-02.4 - D.2.5 Zah...'!F35</f>
        <v>0</v>
      </c>
      <c r="BA59" s="85">
        <f>'22-SO051-02.4 - D.2.5 Zah...'!F36</f>
        <v>0</v>
      </c>
      <c r="BB59" s="85">
        <f>'22-SO051-02.4 - D.2.5 Zah...'!F37</f>
        <v>0</v>
      </c>
      <c r="BC59" s="85">
        <f>'22-SO051-02.4 - D.2.5 Zah...'!F38</f>
        <v>0</v>
      </c>
      <c r="BD59" s="87">
        <f>'22-SO051-02.4 - D.2.5 Zah...'!F39</f>
        <v>0</v>
      </c>
      <c r="BT59" s="27" t="s">
        <v>81</v>
      </c>
      <c r="BV59" s="27" t="s">
        <v>74</v>
      </c>
      <c r="BW59" s="27" t="s">
        <v>95</v>
      </c>
      <c r="BX59" s="27" t="s">
        <v>80</v>
      </c>
      <c r="CL59" s="27" t="s">
        <v>19</v>
      </c>
    </row>
    <row r="60" spans="1:91" s="3" customFormat="1" ht="35.25" customHeight="1">
      <c r="A60" s="82" t="s">
        <v>82</v>
      </c>
      <c r="B60" s="47"/>
      <c r="C60" s="9"/>
      <c r="D60" s="9"/>
      <c r="E60" s="315" t="s">
        <v>96</v>
      </c>
      <c r="F60" s="315"/>
      <c r="G60" s="315"/>
      <c r="H60" s="315"/>
      <c r="I60" s="315"/>
      <c r="J60" s="9"/>
      <c r="K60" s="315" t="s">
        <v>97</v>
      </c>
      <c r="L60" s="315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  <c r="AA60" s="315"/>
      <c r="AB60" s="315"/>
      <c r="AC60" s="315"/>
      <c r="AD60" s="315"/>
      <c r="AE60" s="315"/>
      <c r="AF60" s="315"/>
      <c r="AG60" s="313">
        <f>'22-SO051-02.5 - Vedlejší ...'!J32</f>
        <v>0</v>
      </c>
      <c r="AH60" s="314"/>
      <c r="AI60" s="314"/>
      <c r="AJ60" s="314"/>
      <c r="AK60" s="314"/>
      <c r="AL60" s="314"/>
      <c r="AM60" s="314"/>
      <c r="AN60" s="313">
        <f t="shared" si="0"/>
        <v>0</v>
      </c>
      <c r="AO60" s="314"/>
      <c r="AP60" s="314"/>
      <c r="AQ60" s="83" t="s">
        <v>85</v>
      </c>
      <c r="AR60" s="47"/>
      <c r="AS60" s="88">
        <v>0</v>
      </c>
      <c r="AT60" s="89">
        <f t="shared" si="1"/>
        <v>0</v>
      </c>
      <c r="AU60" s="90">
        <f>'22-SO051-02.5 - Vedlejší ...'!P89</f>
        <v>0</v>
      </c>
      <c r="AV60" s="89">
        <f>'22-SO051-02.5 - Vedlejší ...'!J35</f>
        <v>0</v>
      </c>
      <c r="AW60" s="89">
        <f>'22-SO051-02.5 - Vedlejší ...'!J36</f>
        <v>0</v>
      </c>
      <c r="AX60" s="89">
        <f>'22-SO051-02.5 - Vedlejší ...'!J37</f>
        <v>0</v>
      </c>
      <c r="AY60" s="89">
        <f>'22-SO051-02.5 - Vedlejší ...'!J38</f>
        <v>0</v>
      </c>
      <c r="AZ60" s="89">
        <f>'22-SO051-02.5 - Vedlejší ...'!F35</f>
        <v>0</v>
      </c>
      <c r="BA60" s="89">
        <f>'22-SO051-02.5 - Vedlejší ...'!F36</f>
        <v>0</v>
      </c>
      <c r="BB60" s="89">
        <f>'22-SO051-02.5 - Vedlejší ...'!F37</f>
        <v>0</v>
      </c>
      <c r="BC60" s="89">
        <f>'22-SO051-02.5 - Vedlejší ...'!F38</f>
        <v>0</v>
      </c>
      <c r="BD60" s="91">
        <f>'22-SO051-02.5 - Vedlejší ...'!F39</f>
        <v>0</v>
      </c>
      <c r="BT60" s="27" t="s">
        <v>81</v>
      </c>
      <c r="BV60" s="27" t="s">
        <v>74</v>
      </c>
      <c r="BW60" s="27" t="s">
        <v>98</v>
      </c>
      <c r="BX60" s="27" t="s">
        <v>80</v>
      </c>
      <c r="CL60" s="27" t="s">
        <v>19</v>
      </c>
    </row>
    <row r="61" spans="1:91" s="1" customFormat="1" ht="30" customHeight="1">
      <c r="B61" s="34"/>
      <c r="AR61" s="34"/>
    </row>
    <row r="62" spans="1:91" s="1" customFormat="1" ht="6.9" customHeight="1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34"/>
    </row>
  </sheetData>
  <sheetProtection algorithmName="SHA-512" hashValue="v6o1KHeoos+2t0E3Qewqy78kFgmvv5/L8H1x0BaJ23NTxiDXJxvRZo0V1gGOBY0gICGUURLJ6Q+pkJ845dP40A==" saltValue="5zpTqQy6wnU+7wjd95H1IUjpMCLC3Vez4cT1+3FmUkJv725CxAmA5Aatlm3tIjGa51oaR5Yt1o2zgsgrOKWLog==" spinCount="100000" sheet="1" objects="1" scenarios="1" formatColumns="0" formatRows="0"/>
  <mergeCells count="62"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AN60:AP60"/>
    <mergeCell ref="AG60:AM60"/>
    <mergeCell ref="E60:I60"/>
    <mergeCell ref="K60:AF60"/>
    <mergeCell ref="AG54:AM54"/>
    <mergeCell ref="AN54:AP54"/>
    <mergeCell ref="AG58:AM58"/>
    <mergeCell ref="AN58:AP58"/>
    <mergeCell ref="E58:I58"/>
    <mergeCell ref="K58:AF58"/>
    <mergeCell ref="AN59:AP59"/>
    <mergeCell ref="AG59:AM59"/>
    <mergeCell ref="E59:I59"/>
    <mergeCell ref="K59:AF59"/>
    <mergeCell ref="AN56:AP56"/>
    <mergeCell ref="E56:I56"/>
    <mergeCell ref="K56:AF56"/>
    <mergeCell ref="AG56:AM56"/>
    <mergeCell ref="K57:AF57"/>
    <mergeCell ref="AN57:AP57"/>
    <mergeCell ref="E57:I57"/>
    <mergeCell ref="AG57:AM57"/>
    <mergeCell ref="C52:G52"/>
    <mergeCell ref="AG52:AM52"/>
    <mergeCell ref="AN52:AP52"/>
    <mergeCell ref="I52:AF52"/>
    <mergeCell ref="AG55:AM55"/>
    <mergeCell ref="AN55:AP55"/>
    <mergeCell ref="J55:AF55"/>
    <mergeCell ref="D55:H55"/>
    <mergeCell ref="L45:AO45"/>
    <mergeCell ref="AM47:AN47"/>
    <mergeCell ref="AS49:AT51"/>
    <mergeCell ref="AM49:AP49"/>
    <mergeCell ref="AM50:AP50"/>
  </mergeCells>
  <hyperlinks>
    <hyperlink ref="A56" location="'22-SO051-02.1 - D.2.1-D.2...'!C2" display="/" xr:uid="{00000000-0004-0000-0000-000000000000}"/>
    <hyperlink ref="A57" location="'22-SO051-02.2 - D.2.4.1. ...'!C2" display="/" xr:uid="{00000000-0004-0000-0000-000001000000}"/>
    <hyperlink ref="A58" location="'22-SO051-02.3 - D.2.4.1. ...'!C2" display="/" xr:uid="{00000000-0004-0000-0000-000002000000}"/>
    <hyperlink ref="A59" location="'22-SO051-02.4 - D.2.5 Zah...'!C2" display="/" xr:uid="{00000000-0004-0000-0000-000003000000}"/>
    <hyperlink ref="A60" location="'22-SO051-02.5 - Vedlejší ...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4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AT2" s="19" t="s">
        <v>86</v>
      </c>
    </row>
    <row r="3" spans="2:46" ht="6.9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2:46" ht="24.9" customHeight="1">
      <c r="B4" s="22"/>
      <c r="D4" s="23" t="s">
        <v>99</v>
      </c>
      <c r="L4" s="22"/>
      <c r="M4" s="92" t="s">
        <v>10</v>
      </c>
      <c r="AT4" s="19" t="s">
        <v>4</v>
      </c>
    </row>
    <row r="5" spans="2:46" ht="6.9" customHeight="1">
      <c r="B5" s="22"/>
      <c r="L5" s="22"/>
    </row>
    <row r="6" spans="2:46" ht="12" customHeight="1">
      <c r="B6" s="22"/>
      <c r="D6" s="29" t="s">
        <v>16</v>
      </c>
      <c r="L6" s="22"/>
    </row>
    <row r="7" spans="2:46" ht="16.5" customHeight="1">
      <c r="B7" s="22"/>
      <c r="E7" s="337" t="str">
        <f>'Rekapitulace stavby'!K6</f>
        <v>Regenerace veřejného prostranství Holasice</v>
      </c>
      <c r="F7" s="338"/>
      <c r="G7" s="338"/>
      <c r="H7" s="338"/>
      <c r="L7" s="22"/>
    </row>
    <row r="8" spans="2:46" ht="12" customHeight="1">
      <c r="B8" s="22"/>
      <c r="D8" s="29" t="s">
        <v>100</v>
      </c>
      <c r="L8" s="22"/>
    </row>
    <row r="9" spans="2:46" s="1" customFormat="1" ht="16.5" customHeight="1">
      <c r="B9" s="34"/>
      <c r="E9" s="337" t="s">
        <v>101</v>
      </c>
      <c r="F9" s="339"/>
      <c r="G9" s="339"/>
      <c r="H9" s="339"/>
      <c r="L9" s="34"/>
    </row>
    <row r="10" spans="2:46" s="1" customFormat="1" ht="12" customHeight="1">
      <c r="B10" s="34"/>
      <c r="D10" s="29" t="s">
        <v>102</v>
      </c>
      <c r="L10" s="34"/>
    </row>
    <row r="11" spans="2:46" s="1" customFormat="1" ht="30" customHeight="1">
      <c r="B11" s="34"/>
      <c r="E11" s="296" t="s">
        <v>103</v>
      </c>
      <c r="F11" s="339"/>
      <c r="G11" s="339"/>
      <c r="H11" s="339"/>
      <c r="L11" s="34"/>
    </row>
    <row r="12" spans="2:46" s="1" customFormat="1" ht="10.199999999999999">
      <c r="B12" s="34"/>
      <c r="L12" s="34"/>
    </row>
    <row r="13" spans="2:46" s="1" customFormat="1" ht="12" customHeight="1">
      <c r="B13" s="34"/>
      <c r="D13" s="29" t="s">
        <v>18</v>
      </c>
      <c r="F13" s="27" t="s">
        <v>19</v>
      </c>
      <c r="I13" s="29" t="s">
        <v>20</v>
      </c>
      <c r="J13" s="27" t="s">
        <v>19</v>
      </c>
      <c r="L13" s="34"/>
    </row>
    <row r="14" spans="2:46" s="1" customFormat="1" ht="12" customHeight="1">
      <c r="B14" s="34"/>
      <c r="D14" s="29" t="s">
        <v>21</v>
      </c>
      <c r="F14" s="27" t="s">
        <v>22</v>
      </c>
      <c r="I14" s="29" t="s">
        <v>23</v>
      </c>
      <c r="J14" s="51" t="str">
        <f>'Rekapitulace stavby'!AN8</f>
        <v>4. 6. 2024</v>
      </c>
      <c r="L14" s="34"/>
    </row>
    <row r="15" spans="2:46" s="1" customFormat="1" ht="10.8" customHeight="1">
      <c r="B15" s="34"/>
      <c r="L15" s="34"/>
    </row>
    <row r="16" spans="2:46" s="1" customFormat="1" ht="12" customHeight="1">
      <c r="B16" s="34"/>
      <c r="D16" s="29" t="s">
        <v>25</v>
      </c>
      <c r="I16" s="29" t="s">
        <v>26</v>
      </c>
      <c r="J16" s="27" t="s">
        <v>19</v>
      </c>
      <c r="L16" s="34"/>
    </row>
    <row r="17" spans="2:12" s="1" customFormat="1" ht="18" customHeight="1">
      <c r="B17" s="34"/>
      <c r="E17" s="27" t="s">
        <v>27</v>
      </c>
      <c r="I17" s="29" t="s">
        <v>28</v>
      </c>
      <c r="J17" s="27" t="s">
        <v>19</v>
      </c>
      <c r="L17" s="34"/>
    </row>
    <row r="18" spans="2:12" s="1" customFormat="1" ht="6.9" customHeight="1">
      <c r="B18" s="34"/>
      <c r="L18" s="34"/>
    </row>
    <row r="19" spans="2:12" s="1" customFormat="1" ht="12" customHeight="1">
      <c r="B19" s="34"/>
      <c r="D19" s="29" t="s">
        <v>29</v>
      </c>
      <c r="I19" s="29" t="s">
        <v>26</v>
      </c>
      <c r="J19" s="30" t="str">
        <f>'Rekapitulace stavby'!AN13</f>
        <v>Vyplň údaj</v>
      </c>
      <c r="L19" s="34"/>
    </row>
    <row r="20" spans="2:12" s="1" customFormat="1" ht="18" customHeight="1">
      <c r="B20" s="34"/>
      <c r="E20" s="340" t="str">
        <f>'Rekapitulace stavby'!E14</f>
        <v>Vyplň údaj</v>
      </c>
      <c r="F20" s="321"/>
      <c r="G20" s="321"/>
      <c r="H20" s="321"/>
      <c r="I20" s="29" t="s">
        <v>28</v>
      </c>
      <c r="J20" s="30" t="str">
        <f>'Rekapitulace stavby'!AN14</f>
        <v>Vyplň údaj</v>
      </c>
      <c r="L20" s="34"/>
    </row>
    <row r="21" spans="2:12" s="1" customFormat="1" ht="6.9" customHeight="1">
      <c r="B21" s="34"/>
      <c r="L21" s="34"/>
    </row>
    <row r="22" spans="2:12" s="1" customFormat="1" ht="12" customHeight="1">
      <c r="B22" s="34"/>
      <c r="D22" s="29" t="s">
        <v>31</v>
      </c>
      <c r="I22" s="29" t="s">
        <v>26</v>
      </c>
      <c r="J22" s="27" t="s">
        <v>19</v>
      </c>
      <c r="L22" s="34"/>
    </row>
    <row r="23" spans="2:12" s="1" customFormat="1" ht="18" customHeight="1">
      <c r="B23" s="34"/>
      <c r="E23" s="27" t="s">
        <v>32</v>
      </c>
      <c r="I23" s="29" t="s">
        <v>28</v>
      </c>
      <c r="J23" s="27" t="s">
        <v>19</v>
      </c>
      <c r="L23" s="34"/>
    </row>
    <row r="24" spans="2:12" s="1" customFormat="1" ht="6.9" customHeight="1">
      <c r="B24" s="34"/>
      <c r="L24" s="34"/>
    </row>
    <row r="25" spans="2:12" s="1" customFormat="1" ht="12" customHeight="1">
      <c r="B25" s="34"/>
      <c r="D25" s="29" t="s">
        <v>34</v>
      </c>
      <c r="I25" s="29" t="s">
        <v>26</v>
      </c>
      <c r="J25" s="27" t="s">
        <v>19</v>
      </c>
      <c r="L25" s="34"/>
    </row>
    <row r="26" spans="2:12" s="1" customFormat="1" ht="18" customHeight="1">
      <c r="B26" s="34"/>
      <c r="E26" s="27" t="s">
        <v>104</v>
      </c>
      <c r="I26" s="29" t="s">
        <v>28</v>
      </c>
      <c r="J26" s="27" t="s">
        <v>19</v>
      </c>
      <c r="L26" s="34"/>
    </row>
    <row r="27" spans="2:12" s="1" customFormat="1" ht="6.9" customHeight="1">
      <c r="B27" s="34"/>
      <c r="L27" s="34"/>
    </row>
    <row r="28" spans="2:12" s="1" customFormat="1" ht="12" customHeight="1">
      <c r="B28" s="34"/>
      <c r="D28" s="29" t="s">
        <v>36</v>
      </c>
      <c r="L28" s="34"/>
    </row>
    <row r="29" spans="2:12" s="7" customFormat="1" ht="16.5" customHeight="1">
      <c r="B29" s="93"/>
      <c r="E29" s="326" t="s">
        <v>19</v>
      </c>
      <c r="F29" s="326"/>
      <c r="G29" s="326"/>
      <c r="H29" s="326"/>
      <c r="L29" s="93"/>
    </row>
    <row r="30" spans="2:12" s="1" customFormat="1" ht="6.9" customHeight="1">
      <c r="B30" s="34"/>
      <c r="L30" s="34"/>
    </row>
    <row r="31" spans="2:12" s="1" customFormat="1" ht="6.9" customHeight="1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>
      <c r="B32" s="34"/>
      <c r="D32" s="94" t="s">
        <v>38</v>
      </c>
      <c r="J32" s="65">
        <f>ROUND(J93, 2)</f>
        <v>0</v>
      </c>
      <c r="L32" s="34"/>
    </row>
    <row r="33" spans="2:12" s="1" customFormat="1" ht="6.9" customHeight="1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>
      <c r="B34" s="34"/>
      <c r="F34" s="37" t="s">
        <v>40</v>
      </c>
      <c r="I34" s="37" t="s">
        <v>39</v>
      </c>
      <c r="J34" s="37" t="s">
        <v>41</v>
      </c>
      <c r="L34" s="34"/>
    </row>
    <row r="35" spans="2:12" s="1" customFormat="1" ht="14.4" customHeight="1">
      <c r="B35" s="34"/>
      <c r="D35" s="54" t="s">
        <v>42</v>
      </c>
      <c r="E35" s="29" t="s">
        <v>43</v>
      </c>
      <c r="F35" s="85">
        <f>ROUND((SUM(BE93:BE443)),  2)</f>
        <v>0</v>
      </c>
      <c r="I35" s="95">
        <v>0.21</v>
      </c>
      <c r="J35" s="85">
        <f>ROUND(((SUM(BE93:BE443))*I35),  2)</f>
        <v>0</v>
      </c>
      <c r="L35" s="34"/>
    </row>
    <row r="36" spans="2:12" s="1" customFormat="1" ht="14.4" customHeight="1">
      <c r="B36" s="34"/>
      <c r="E36" s="29" t="s">
        <v>44</v>
      </c>
      <c r="F36" s="85">
        <f>ROUND((SUM(BF93:BF443)),  2)</f>
        <v>0</v>
      </c>
      <c r="I36" s="95">
        <v>0.12</v>
      </c>
      <c r="J36" s="85">
        <f>ROUND(((SUM(BF93:BF443))*I36),  2)</f>
        <v>0</v>
      </c>
      <c r="L36" s="34"/>
    </row>
    <row r="37" spans="2:12" s="1" customFormat="1" ht="14.4" hidden="1" customHeight="1">
      <c r="B37" s="34"/>
      <c r="E37" s="29" t="s">
        <v>45</v>
      </c>
      <c r="F37" s="85">
        <f>ROUND((SUM(BG93:BG443)),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>
      <c r="B38" s="34"/>
      <c r="E38" s="29" t="s">
        <v>46</v>
      </c>
      <c r="F38" s="85">
        <f>ROUND((SUM(BH93:BH443)),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>
      <c r="B39" s="34"/>
      <c r="E39" s="29" t="s">
        <v>47</v>
      </c>
      <c r="F39" s="85">
        <f>ROUND((SUM(BI93:BI443)),  2)</f>
        <v>0</v>
      </c>
      <c r="I39" s="95">
        <v>0</v>
      </c>
      <c r="J39" s="85">
        <f>0</f>
        <v>0</v>
      </c>
      <c r="L39" s="34"/>
    </row>
    <row r="40" spans="2:12" s="1" customFormat="1" ht="6.9" customHeight="1">
      <c r="B40" s="34"/>
      <c r="L40" s="34"/>
    </row>
    <row r="41" spans="2:12" s="1" customFormat="1" ht="25.35" customHeight="1">
      <c r="B41" s="34"/>
      <c r="C41" s="96"/>
      <c r="D41" s="97" t="s">
        <v>48</v>
      </c>
      <c r="E41" s="56"/>
      <c r="F41" s="56"/>
      <c r="G41" s="98" t="s">
        <v>49</v>
      </c>
      <c r="H41" s="99" t="s">
        <v>50</v>
      </c>
      <c r="I41" s="56"/>
      <c r="J41" s="100">
        <f>SUM(J32:J39)</f>
        <v>0</v>
      </c>
      <c r="K41" s="101"/>
      <c r="L41" s="34"/>
    </row>
    <row r="42" spans="2:12" s="1" customFormat="1" ht="14.4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>
      <c r="B47" s="34"/>
      <c r="C47" s="23" t="s">
        <v>105</v>
      </c>
      <c r="L47" s="34"/>
    </row>
    <row r="48" spans="2:12" s="1" customFormat="1" ht="6.9" customHeight="1">
      <c r="B48" s="34"/>
      <c r="L48" s="34"/>
    </row>
    <row r="49" spans="2:47" s="1" customFormat="1" ht="12" customHeight="1">
      <c r="B49" s="34"/>
      <c r="C49" s="29" t="s">
        <v>16</v>
      </c>
      <c r="L49" s="34"/>
    </row>
    <row r="50" spans="2:47" s="1" customFormat="1" ht="16.5" customHeight="1">
      <c r="B50" s="34"/>
      <c r="E50" s="337" t="str">
        <f>E7</f>
        <v>Regenerace veřejného prostranství Holasice</v>
      </c>
      <c r="F50" s="338"/>
      <c r="G50" s="338"/>
      <c r="H50" s="338"/>
      <c r="L50" s="34"/>
    </row>
    <row r="51" spans="2:47" ht="12" customHeight="1">
      <c r="B51" s="22"/>
      <c r="C51" s="29" t="s">
        <v>100</v>
      </c>
      <c r="L51" s="22"/>
    </row>
    <row r="52" spans="2:47" s="1" customFormat="1" ht="16.5" customHeight="1">
      <c r="B52" s="34"/>
      <c r="E52" s="337" t="s">
        <v>101</v>
      </c>
      <c r="F52" s="339"/>
      <c r="G52" s="339"/>
      <c r="H52" s="339"/>
      <c r="L52" s="34"/>
    </row>
    <row r="53" spans="2:47" s="1" customFormat="1" ht="12" customHeight="1">
      <c r="B53" s="34"/>
      <c r="C53" s="29" t="s">
        <v>102</v>
      </c>
      <c r="L53" s="34"/>
    </row>
    <row r="54" spans="2:47" s="1" customFormat="1" ht="30" customHeight="1">
      <c r="B54" s="34"/>
      <c r="E54" s="296" t="str">
        <f>E11</f>
        <v>22-SO051-02.1 - D.2.1-D.2.3 Architektonicko-stavební a konstrukční řešení, PBŘ</v>
      </c>
      <c r="F54" s="339"/>
      <c r="G54" s="339"/>
      <c r="H54" s="339"/>
      <c r="L54" s="34"/>
    </row>
    <row r="55" spans="2:47" s="1" customFormat="1" ht="6.9" customHeight="1">
      <c r="B55" s="34"/>
      <c r="L55" s="34"/>
    </row>
    <row r="56" spans="2:47" s="1" customFormat="1" ht="12" customHeight="1">
      <c r="B56" s="34"/>
      <c r="C56" s="29" t="s">
        <v>21</v>
      </c>
      <c r="F56" s="27" t="str">
        <f>F14</f>
        <v>Holasice</v>
      </c>
      <c r="I56" s="29" t="s">
        <v>23</v>
      </c>
      <c r="J56" s="51" t="str">
        <f>IF(J14="","",J14)</f>
        <v>4. 6. 2024</v>
      </c>
      <c r="L56" s="34"/>
    </row>
    <row r="57" spans="2:47" s="1" customFormat="1" ht="6.9" customHeight="1">
      <c r="B57" s="34"/>
      <c r="L57" s="34"/>
    </row>
    <row r="58" spans="2:47" s="1" customFormat="1" ht="25.65" customHeight="1">
      <c r="B58" s="34"/>
      <c r="C58" s="29" t="s">
        <v>25</v>
      </c>
      <c r="F58" s="27" t="str">
        <f>E17</f>
        <v>Obec Holasice</v>
      </c>
      <c r="I58" s="29" t="s">
        <v>31</v>
      </c>
      <c r="J58" s="32" t="str">
        <f>E23</f>
        <v>ARCHITEKTI A90 S.R.O.</v>
      </c>
      <c r="L58" s="34"/>
    </row>
    <row r="59" spans="2:47" s="1" customFormat="1" ht="15.15" customHeight="1">
      <c r="B59" s="34"/>
      <c r="C59" s="29" t="s">
        <v>29</v>
      </c>
      <c r="F59" s="27" t="str">
        <f>IF(E20="","",E20)</f>
        <v>Vyplň údaj</v>
      </c>
      <c r="I59" s="29" t="s">
        <v>34</v>
      </c>
      <c r="J59" s="32" t="str">
        <f>E26</f>
        <v>Votavová</v>
      </c>
      <c r="L59" s="34"/>
    </row>
    <row r="60" spans="2:47" s="1" customFormat="1" ht="10.35" customHeight="1">
      <c r="B60" s="34"/>
      <c r="L60" s="34"/>
    </row>
    <row r="61" spans="2:47" s="1" customFormat="1" ht="29.25" customHeight="1">
      <c r="B61" s="34"/>
      <c r="C61" s="102" t="s">
        <v>106</v>
      </c>
      <c r="D61" s="96"/>
      <c r="E61" s="96"/>
      <c r="F61" s="96"/>
      <c r="G61" s="96"/>
      <c r="H61" s="96"/>
      <c r="I61" s="96"/>
      <c r="J61" s="103" t="s">
        <v>107</v>
      </c>
      <c r="K61" s="96"/>
      <c r="L61" s="34"/>
    </row>
    <row r="62" spans="2:47" s="1" customFormat="1" ht="10.35" customHeight="1">
      <c r="B62" s="34"/>
      <c r="L62" s="34"/>
    </row>
    <row r="63" spans="2:47" s="1" customFormat="1" ht="22.8" customHeight="1">
      <c r="B63" s="34"/>
      <c r="C63" s="104" t="s">
        <v>70</v>
      </c>
      <c r="J63" s="65">
        <f>J93</f>
        <v>0</v>
      </c>
      <c r="L63" s="34"/>
      <c r="AU63" s="19" t="s">
        <v>108</v>
      </c>
    </row>
    <row r="64" spans="2:47" s="8" customFormat="1" ht="24.9" customHeight="1">
      <c r="B64" s="105"/>
      <c r="D64" s="106" t="s">
        <v>109</v>
      </c>
      <c r="E64" s="107"/>
      <c r="F64" s="107"/>
      <c r="G64" s="107"/>
      <c r="H64" s="107"/>
      <c r="I64" s="107"/>
      <c r="J64" s="108">
        <f>J94</f>
        <v>0</v>
      </c>
      <c r="L64" s="105"/>
    </row>
    <row r="65" spans="2:12" s="9" customFormat="1" ht="19.95" customHeight="1">
      <c r="B65" s="109"/>
      <c r="D65" s="110" t="s">
        <v>110</v>
      </c>
      <c r="E65" s="111"/>
      <c r="F65" s="111"/>
      <c r="G65" s="111"/>
      <c r="H65" s="111"/>
      <c r="I65" s="111"/>
      <c r="J65" s="112">
        <f>J95</f>
        <v>0</v>
      </c>
      <c r="L65" s="109"/>
    </row>
    <row r="66" spans="2:12" s="9" customFormat="1" ht="19.95" customHeight="1">
      <c r="B66" s="109"/>
      <c r="D66" s="110" t="s">
        <v>111</v>
      </c>
      <c r="E66" s="111"/>
      <c r="F66" s="111"/>
      <c r="G66" s="111"/>
      <c r="H66" s="111"/>
      <c r="I66" s="111"/>
      <c r="J66" s="112">
        <f>J194</f>
        <v>0</v>
      </c>
      <c r="L66" s="109"/>
    </row>
    <row r="67" spans="2:12" s="9" customFormat="1" ht="19.95" customHeight="1">
      <c r="B67" s="109"/>
      <c r="D67" s="110" t="s">
        <v>112</v>
      </c>
      <c r="E67" s="111"/>
      <c r="F67" s="111"/>
      <c r="G67" s="111"/>
      <c r="H67" s="111"/>
      <c r="I67" s="111"/>
      <c r="J67" s="112">
        <f>J230</f>
        <v>0</v>
      </c>
      <c r="L67" s="109"/>
    </row>
    <row r="68" spans="2:12" s="9" customFormat="1" ht="19.95" customHeight="1">
      <c r="B68" s="109"/>
      <c r="D68" s="110" t="s">
        <v>113</v>
      </c>
      <c r="E68" s="111"/>
      <c r="F68" s="111"/>
      <c r="G68" s="111"/>
      <c r="H68" s="111"/>
      <c r="I68" s="111"/>
      <c r="J68" s="112">
        <f>J335</f>
        <v>0</v>
      </c>
      <c r="L68" s="109"/>
    </row>
    <row r="69" spans="2:12" s="9" customFormat="1" ht="19.95" customHeight="1">
      <c r="B69" s="109"/>
      <c r="D69" s="110" t="s">
        <v>114</v>
      </c>
      <c r="E69" s="111"/>
      <c r="F69" s="111"/>
      <c r="G69" s="111"/>
      <c r="H69" s="111"/>
      <c r="I69" s="111"/>
      <c r="J69" s="112">
        <f>J340</f>
        <v>0</v>
      </c>
      <c r="L69" s="109"/>
    </row>
    <row r="70" spans="2:12" s="9" customFormat="1" ht="19.95" customHeight="1">
      <c r="B70" s="109"/>
      <c r="D70" s="110" t="s">
        <v>115</v>
      </c>
      <c r="E70" s="111"/>
      <c r="F70" s="111"/>
      <c r="G70" s="111"/>
      <c r="H70" s="111"/>
      <c r="I70" s="111"/>
      <c r="J70" s="112">
        <f>J414</f>
        <v>0</v>
      </c>
      <c r="L70" s="109"/>
    </row>
    <row r="71" spans="2:12" s="9" customFormat="1" ht="19.95" customHeight="1">
      <c r="B71" s="109"/>
      <c r="D71" s="110" t="s">
        <v>116</v>
      </c>
      <c r="E71" s="111"/>
      <c r="F71" s="111"/>
      <c r="G71" s="111"/>
      <c r="H71" s="111"/>
      <c r="I71" s="111"/>
      <c r="J71" s="112">
        <f>J440</f>
        <v>0</v>
      </c>
      <c r="L71" s="109"/>
    </row>
    <row r="72" spans="2:12" s="1" customFormat="1" ht="21.75" customHeight="1">
      <c r="B72" s="34"/>
      <c r="L72" s="34"/>
    </row>
    <row r="73" spans="2:12" s="1" customFormat="1" ht="6.9" customHeight="1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34"/>
    </row>
    <row r="77" spans="2:12" s="1" customFormat="1" ht="6.9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4"/>
    </row>
    <row r="78" spans="2:12" s="1" customFormat="1" ht="24.9" customHeight="1">
      <c r="B78" s="34"/>
      <c r="C78" s="23" t="s">
        <v>117</v>
      </c>
      <c r="L78" s="34"/>
    </row>
    <row r="79" spans="2:12" s="1" customFormat="1" ht="6.9" customHeight="1">
      <c r="B79" s="34"/>
      <c r="L79" s="34"/>
    </row>
    <row r="80" spans="2:12" s="1" customFormat="1" ht="12" customHeight="1">
      <c r="B80" s="34"/>
      <c r="C80" s="29" t="s">
        <v>16</v>
      </c>
      <c r="L80" s="34"/>
    </row>
    <row r="81" spans="2:65" s="1" customFormat="1" ht="16.5" customHeight="1">
      <c r="B81" s="34"/>
      <c r="E81" s="337" t="str">
        <f>E7</f>
        <v>Regenerace veřejného prostranství Holasice</v>
      </c>
      <c r="F81" s="338"/>
      <c r="G81" s="338"/>
      <c r="H81" s="338"/>
      <c r="L81" s="34"/>
    </row>
    <row r="82" spans="2:65" ht="12" customHeight="1">
      <c r="B82" s="22"/>
      <c r="C82" s="29" t="s">
        <v>100</v>
      </c>
      <c r="L82" s="22"/>
    </row>
    <row r="83" spans="2:65" s="1" customFormat="1" ht="16.5" customHeight="1">
      <c r="B83" s="34"/>
      <c r="E83" s="337" t="s">
        <v>101</v>
      </c>
      <c r="F83" s="339"/>
      <c r="G83" s="339"/>
      <c r="H83" s="339"/>
      <c r="L83" s="34"/>
    </row>
    <row r="84" spans="2:65" s="1" customFormat="1" ht="12" customHeight="1">
      <c r="B84" s="34"/>
      <c r="C84" s="29" t="s">
        <v>102</v>
      </c>
      <c r="L84" s="34"/>
    </row>
    <row r="85" spans="2:65" s="1" customFormat="1" ht="30" customHeight="1">
      <c r="B85" s="34"/>
      <c r="E85" s="296" t="str">
        <f>E11</f>
        <v>22-SO051-02.1 - D.2.1-D.2.3 Architektonicko-stavební a konstrukční řešení, PBŘ</v>
      </c>
      <c r="F85" s="339"/>
      <c r="G85" s="339"/>
      <c r="H85" s="339"/>
      <c r="L85" s="34"/>
    </row>
    <row r="86" spans="2:65" s="1" customFormat="1" ht="6.9" customHeight="1">
      <c r="B86" s="34"/>
      <c r="L86" s="34"/>
    </row>
    <row r="87" spans="2:65" s="1" customFormat="1" ht="12" customHeight="1">
      <c r="B87" s="34"/>
      <c r="C87" s="29" t="s">
        <v>21</v>
      </c>
      <c r="F87" s="27" t="str">
        <f>F14</f>
        <v>Holasice</v>
      </c>
      <c r="I87" s="29" t="s">
        <v>23</v>
      </c>
      <c r="J87" s="51" t="str">
        <f>IF(J14="","",J14)</f>
        <v>4. 6. 2024</v>
      </c>
      <c r="L87" s="34"/>
    </row>
    <row r="88" spans="2:65" s="1" customFormat="1" ht="6.9" customHeight="1">
      <c r="B88" s="34"/>
      <c r="L88" s="34"/>
    </row>
    <row r="89" spans="2:65" s="1" customFormat="1" ht="25.65" customHeight="1">
      <c r="B89" s="34"/>
      <c r="C89" s="29" t="s">
        <v>25</v>
      </c>
      <c r="F89" s="27" t="str">
        <f>E17</f>
        <v>Obec Holasice</v>
      </c>
      <c r="I89" s="29" t="s">
        <v>31</v>
      </c>
      <c r="J89" s="32" t="str">
        <f>E23</f>
        <v>ARCHITEKTI A90 S.R.O.</v>
      </c>
      <c r="L89" s="34"/>
    </row>
    <row r="90" spans="2:65" s="1" customFormat="1" ht="15.15" customHeight="1">
      <c r="B90" s="34"/>
      <c r="C90" s="29" t="s">
        <v>29</v>
      </c>
      <c r="F90" s="27" t="str">
        <f>IF(E20="","",E20)</f>
        <v>Vyplň údaj</v>
      </c>
      <c r="I90" s="29" t="s">
        <v>34</v>
      </c>
      <c r="J90" s="32" t="str">
        <f>E26</f>
        <v>Votavová</v>
      </c>
      <c r="L90" s="34"/>
    </row>
    <row r="91" spans="2:65" s="1" customFormat="1" ht="10.35" customHeight="1">
      <c r="B91" s="34"/>
      <c r="L91" s="34"/>
    </row>
    <row r="92" spans="2:65" s="10" customFormat="1" ht="29.25" customHeight="1">
      <c r="B92" s="113"/>
      <c r="C92" s="114" t="s">
        <v>118</v>
      </c>
      <c r="D92" s="115" t="s">
        <v>57</v>
      </c>
      <c r="E92" s="115" t="s">
        <v>53</v>
      </c>
      <c r="F92" s="115" t="s">
        <v>54</v>
      </c>
      <c r="G92" s="115" t="s">
        <v>119</v>
      </c>
      <c r="H92" s="115" t="s">
        <v>120</v>
      </c>
      <c r="I92" s="115" t="s">
        <v>121</v>
      </c>
      <c r="J92" s="115" t="s">
        <v>107</v>
      </c>
      <c r="K92" s="116" t="s">
        <v>122</v>
      </c>
      <c r="L92" s="113"/>
      <c r="M92" s="58" t="s">
        <v>19</v>
      </c>
      <c r="N92" s="59" t="s">
        <v>42</v>
      </c>
      <c r="O92" s="59" t="s">
        <v>123</v>
      </c>
      <c r="P92" s="59" t="s">
        <v>124</v>
      </c>
      <c r="Q92" s="59" t="s">
        <v>125</v>
      </c>
      <c r="R92" s="59" t="s">
        <v>126</v>
      </c>
      <c r="S92" s="59" t="s">
        <v>127</v>
      </c>
      <c r="T92" s="60" t="s">
        <v>128</v>
      </c>
    </row>
    <row r="93" spans="2:65" s="1" customFormat="1" ht="22.8" customHeight="1">
      <c r="B93" s="34"/>
      <c r="C93" s="63" t="s">
        <v>129</v>
      </c>
      <c r="J93" s="117">
        <f>BK93</f>
        <v>0</v>
      </c>
      <c r="L93" s="34"/>
      <c r="M93" s="61"/>
      <c r="N93" s="52"/>
      <c r="O93" s="52"/>
      <c r="P93" s="118">
        <f>P94</f>
        <v>0</v>
      </c>
      <c r="Q93" s="52"/>
      <c r="R93" s="118">
        <f>R94</f>
        <v>475.94095270000008</v>
      </c>
      <c r="S93" s="52"/>
      <c r="T93" s="119">
        <f>T94</f>
        <v>251.17299999999997</v>
      </c>
      <c r="AT93" s="19" t="s">
        <v>71</v>
      </c>
      <c r="AU93" s="19" t="s">
        <v>108</v>
      </c>
      <c r="BK93" s="120">
        <f>BK94</f>
        <v>0</v>
      </c>
    </row>
    <row r="94" spans="2:65" s="11" customFormat="1" ht="25.95" customHeight="1">
      <c r="B94" s="121"/>
      <c r="D94" s="122" t="s">
        <v>71</v>
      </c>
      <c r="E94" s="123" t="s">
        <v>130</v>
      </c>
      <c r="F94" s="123" t="s">
        <v>131</v>
      </c>
      <c r="I94" s="124"/>
      <c r="J94" s="125">
        <f>BK94</f>
        <v>0</v>
      </c>
      <c r="L94" s="121"/>
      <c r="M94" s="126"/>
      <c r="P94" s="127">
        <f>P95+P194+P230+P335+P340+P414+P440</f>
        <v>0</v>
      </c>
      <c r="R94" s="127">
        <f>R95+R194+R230+R335+R340+R414+R440</f>
        <v>475.94095270000008</v>
      </c>
      <c r="T94" s="128">
        <f>T95+T194+T230+T335+T340+T414+T440</f>
        <v>251.17299999999997</v>
      </c>
      <c r="AR94" s="122" t="s">
        <v>79</v>
      </c>
      <c r="AT94" s="129" t="s">
        <v>71</v>
      </c>
      <c r="AU94" s="129" t="s">
        <v>72</v>
      </c>
      <c r="AY94" s="122" t="s">
        <v>132</v>
      </c>
      <c r="BK94" s="130">
        <f>BK95+BK194+BK230+BK335+BK340+BK414+BK440</f>
        <v>0</v>
      </c>
    </row>
    <row r="95" spans="2:65" s="11" customFormat="1" ht="22.8" customHeight="1">
      <c r="B95" s="121"/>
      <c r="D95" s="122" t="s">
        <v>71</v>
      </c>
      <c r="E95" s="131" t="s">
        <v>79</v>
      </c>
      <c r="F95" s="131" t="s">
        <v>133</v>
      </c>
      <c r="I95" s="124"/>
      <c r="J95" s="132">
        <f>BK95</f>
        <v>0</v>
      </c>
      <c r="L95" s="121"/>
      <c r="M95" s="126"/>
      <c r="P95" s="127">
        <f>SUM(P96:P193)</f>
        <v>0</v>
      </c>
      <c r="R95" s="127">
        <f>SUM(R96:R193)</f>
        <v>0</v>
      </c>
      <c r="T95" s="128">
        <f>SUM(T96:T193)</f>
        <v>213.51799999999997</v>
      </c>
      <c r="AR95" s="122" t="s">
        <v>79</v>
      </c>
      <c r="AT95" s="129" t="s">
        <v>71</v>
      </c>
      <c r="AU95" s="129" t="s">
        <v>79</v>
      </c>
      <c r="AY95" s="122" t="s">
        <v>132</v>
      </c>
      <c r="BK95" s="130">
        <f>SUM(BK96:BK193)</f>
        <v>0</v>
      </c>
    </row>
    <row r="96" spans="2:65" s="1" customFormat="1" ht="24.15" customHeight="1">
      <c r="B96" s="34"/>
      <c r="C96" s="133" t="s">
        <v>79</v>
      </c>
      <c r="D96" s="133" t="s">
        <v>134</v>
      </c>
      <c r="E96" s="134" t="s">
        <v>135</v>
      </c>
      <c r="F96" s="135" t="s">
        <v>136</v>
      </c>
      <c r="G96" s="136" t="s">
        <v>137</v>
      </c>
      <c r="H96" s="137">
        <v>33</v>
      </c>
      <c r="I96" s="138"/>
      <c r="J96" s="139">
        <f>ROUND(I96*H96,2)</f>
        <v>0</v>
      </c>
      <c r="K96" s="135" t="s">
        <v>138</v>
      </c>
      <c r="L96" s="34"/>
      <c r="M96" s="140" t="s">
        <v>19</v>
      </c>
      <c r="N96" s="141" t="s">
        <v>43</v>
      </c>
      <c r="P96" s="142">
        <f>O96*H96</f>
        <v>0</v>
      </c>
      <c r="Q96" s="142">
        <v>0</v>
      </c>
      <c r="R96" s="142">
        <f>Q96*H96</f>
        <v>0</v>
      </c>
      <c r="S96" s="142">
        <v>0.26</v>
      </c>
      <c r="T96" s="143">
        <f>S96*H96</f>
        <v>8.58</v>
      </c>
      <c r="AR96" s="144" t="s">
        <v>139</v>
      </c>
      <c r="AT96" s="144" t="s">
        <v>134</v>
      </c>
      <c r="AU96" s="144" t="s">
        <v>81</v>
      </c>
      <c r="AY96" s="19" t="s">
        <v>132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9" t="s">
        <v>79</v>
      </c>
      <c r="BK96" s="145">
        <f>ROUND(I96*H96,2)</f>
        <v>0</v>
      </c>
      <c r="BL96" s="19" t="s">
        <v>139</v>
      </c>
      <c r="BM96" s="144" t="s">
        <v>140</v>
      </c>
    </row>
    <row r="97" spans="2:65" s="1" customFormat="1" ht="48">
      <c r="B97" s="34"/>
      <c r="D97" s="146" t="s">
        <v>141</v>
      </c>
      <c r="F97" s="147" t="s">
        <v>142</v>
      </c>
      <c r="I97" s="148"/>
      <c r="L97" s="34"/>
      <c r="M97" s="149"/>
      <c r="T97" s="55"/>
      <c r="AT97" s="19" t="s">
        <v>141</v>
      </c>
      <c r="AU97" s="19" t="s">
        <v>81</v>
      </c>
    </row>
    <row r="98" spans="2:65" s="1" customFormat="1" ht="10.199999999999999">
      <c r="B98" s="34"/>
      <c r="D98" s="150" t="s">
        <v>143</v>
      </c>
      <c r="F98" s="151" t="s">
        <v>144</v>
      </c>
      <c r="I98" s="148"/>
      <c r="L98" s="34"/>
      <c r="M98" s="149"/>
      <c r="T98" s="55"/>
      <c r="AT98" s="19" t="s">
        <v>143</v>
      </c>
      <c r="AU98" s="19" t="s">
        <v>81</v>
      </c>
    </row>
    <row r="99" spans="2:65" s="12" customFormat="1" ht="10.199999999999999">
      <c r="B99" s="152"/>
      <c r="D99" s="146" t="s">
        <v>145</v>
      </c>
      <c r="E99" s="153" t="s">
        <v>19</v>
      </c>
      <c r="F99" s="154" t="s">
        <v>146</v>
      </c>
      <c r="H99" s="153" t="s">
        <v>19</v>
      </c>
      <c r="I99" s="155"/>
      <c r="L99" s="152"/>
      <c r="M99" s="156"/>
      <c r="T99" s="157"/>
      <c r="AT99" s="153" t="s">
        <v>145</v>
      </c>
      <c r="AU99" s="153" t="s">
        <v>81</v>
      </c>
      <c r="AV99" s="12" t="s">
        <v>79</v>
      </c>
      <c r="AW99" s="12" t="s">
        <v>33</v>
      </c>
      <c r="AX99" s="12" t="s">
        <v>72</v>
      </c>
      <c r="AY99" s="153" t="s">
        <v>132</v>
      </c>
    </row>
    <row r="100" spans="2:65" s="13" customFormat="1" ht="10.199999999999999">
      <c r="B100" s="158"/>
      <c r="D100" s="146" t="s">
        <v>145</v>
      </c>
      <c r="E100" s="159" t="s">
        <v>19</v>
      </c>
      <c r="F100" s="160" t="s">
        <v>147</v>
      </c>
      <c r="H100" s="161">
        <v>33</v>
      </c>
      <c r="I100" s="162"/>
      <c r="L100" s="158"/>
      <c r="M100" s="163"/>
      <c r="T100" s="164"/>
      <c r="AT100" s="159" t="s">
        <v>145</v>
      </c>
      <c r="AU100" s="159" t="s">
        <v>81</v>
      </c>
      <c r="AV100" s="13" t="s">
        <v>81</v>
      </c>
      <c r="AW100" s="13" t="s">
        <v>33</v>
      </c>
      <c r="AX100" s="13" t="s">
        <v>79</v>
      </c>
      <c r="AY100" s="159" t="s">
        <v>132</v>
      </c>
    </row>
    <row r="101" spans="2:65" s="1" customFormat="1" ht="33" customHeight="1">
      <c r="B101" s="34"/>
      <c r="C101" s="133" t="s">
        <v>81</v>
      </c>
      <c r="D101" s="133" t="s">
        <v>134</v>
      </c>
      <c r="E101" s="134" t="s">
        <v>148</v>
      </c>
      <c r="F101" s="135" t="s">
        <v>149</v>
      </c>
      <c r="G101" s="136" t="s">
        <v>137</v>
      </c>
      <c r="H101" s="137">
        <v>45</v>
      </c>
      <c r="I101" s="138"/>
      <c r="J101" s="139">
        <f>ROUND(I101*H101,2)</f>
        <v>0</v>
      </c>
      <c r="K101" s="135" t="s">
        <v>138</v>
      </c>
      <c r="L101" s="34"/>
      <c r="M101" s="140" t="s">
        <v>19</v>
      </c>
      <c r="N101" s="141" t="s">
        <v>43</v>
      </c>
      <c r="P101" s="142">
        <f>O101*H101</f>
        <v>0</v>
      </c>
      <c r="Q101" s="142">
        <v>0</v>
      </c>
      <c r="R101" s="142">
        <f>Q101*H101</f>
        <v>0</v>
      </c>
      <c r="S101" s="142">
        <v>0.22500000000000001</v>
      </c>
      <c r="T101" s="143">
        <f>S101*H101</f>
        <v>10.125</v>
      </c>
      <c r="AR101" s="144" t="s">
        <v>139</v>
      </c>
      <c r="AT101" s="144" t="s">
        <v>134</v>
      </c>
      <c r="AU101" s="144" t="s">
        <v>81</v>
      </c>
      <c r="AY101" s="19" t="s">
        <v>132</v>
      </c>
      <c r="BE101" s="145">
        <f>IF(N101="základní",J101,0)</f>
        <v>0</v>
      </c>
      <c r="BF101" s="145">
        <f>IF(N101="snížená",J101,0)</f>
        <v>0</v>
      </c>
      <c r="BG101" s="145">
        <f>IF(N101="zákl. přenesená",J101,0)</f>
        <v>0</v>
      </c>
      <c r="BH101" s="145">
        <f>IF(N101="sníž. přenesená",J101,0)</f>
        <v>0</v>
      </c>
      <c r="BI101" s="145">
        <f>IF(N101="nulová",J101,0)</f>
        <v>0</v>
      </c>
      <c r="BJ101" s="19" t="s">
        <v>79</v>
      </c>
      <c r="BK101" s="145">
        <f>ROUND(I101*H101,2)</f>
        <v>0</v>
      </c>
      <c r="BL101" s="19" t="s">
        <v>139</v>
      </c>
      <c r="BM101" s="144" t="s">
        <v>150</v>
      </c>
    </row>
    <row r="102" spans="2:65" s="1" customFormat="1" ht="48">
      <c r="B102" s="34"/>
      <c r="D102" s="146" t="s">
        <v>141</v>
      </c>
      <c r="F102" s="147" t="s">
        <v>151</v>
      </c>
      <c r="I102" s="148"/>
      <c r="L102" s="34"/>
      <c r="M102" s="149"/>
      <c r="T102" s="55"/>
      <c r="AT102" s="19" t="s">
        <v>141</v>
      </c>
      <c r="AU102" s="19" t="s">
        <v>81</v>
      </c>
    </row>
    <row r="103" spans="2:65" s="1" customFormat="1" ht="10.199999999999999">
      <c r="B103" s="34"/>
      <c r="D103" s="150" t="s">
        <v>143</v>
      </c>
      <c r="F103" s="151" t="s">
        <v>152</v>
      </c>
      <c r="I103" s="148"/>
      <c r="L103" s="34"/>
      <c r="M103" s="149"/>
      <c r="T103" s="55"/>
      <c r="AT103" s="19" t="s">
        <v>143</v>
      </c>
      <c r="AU103" s="19" t="s">
        <v>81</v>
      </c>
    </row>
    <row r="104" spans="2:65" s="12" customFormat="1" ht="10.199999999999999">
      <c r="B104" s="152"/>
      <c r="D104" s="146" t="s">
        <v>145</v>
      </c>
      <c r="E104" s="153" t="s">
        <v>19</v>
      </c>
      <c r="F104" s="154" t="s">
        <v>146</v>
      </c>
      <c r="H104" s="153" t="s">
        <v>19</v>
      </c>
      <c r="I104" s="155"/>
      <c r="L104" s="152"/>
      <c r="M104" s="156"/>
      <c r="T104" s="157"/>
      <c r="AT104" s="153" t="s">
        <v>145</v>
      </c>
      <c r="AU104" s="153" t="s">
        <v>81</v>
      </c>
      <c r="AV104" s="12" t="s">
        <v>79</v>
      </c>
      <c r="AW104" s="12" t="s">
        <v>33</v>
      </c>
      <c r="AX104" s="12" t="s">
        <v>72</v>
      </c>
      <c r="AY104" s="153" t="s">
        <v>132</v>
      </c>
    </row>
    <row r="105" spans="2:65" s="13" customFormat="1" ht="10.199999999999999">
      <c r="B105" s="158"/>
      <c r="D105" s="146" t="s">
        <v>145</v>
      </c>
      <c r="E105" s="159" t="s">
        <v>19</v>
      </c>
      <c r="F105" s="160" t="s">
        <v>153</v>
      </c>
      <c r="H105" s="161">
        <v>45</v>
      </c>
      <c r="I105" s="162"/>
      <c r="L105" s="158"/>
      <c r="M105" s="163"/>
      <c r="T105" s="164"/>
      <c r="AT105" s="159" t="s">
        <v>145</v>
      </c>
      <c r="AU105" s="159" t="s">
        <v>81</v>
      </c>
      <c r="AV105" s="13" t="s">
        <v>81</v>
      </c>
      <c r="AW105" s="13" t="s">
        <v>33</v>
      </c>
      <c r="AX105" s="13" t="s">
        <v>79</v>
      </c>
      <c r="AY105" s="159" t="s">
        <v>132</v>
      </c>
    </row>
    <row r="106" spans="2:65" s="1" customFormat="1" ht="24.15" customHeight="1">
      <c r="B106" s="34"/>
      <c r="C106" s="133" t="s">
        <v>154</v>
      </c>
      <c r="D106" s="133" t="s">
        <v>134</v>
      </c>
      <c r="E106" s="134" t="s">
        <v>155</v>
      </c>
      <c r="F106" s="135" t="s">
        <v>156</v>
      </c>
      <c r="G106" s="136" t="s">
        <v>137</v>
      </c>
      <c r="H106" s="137">
        <v>258</v>
      </c>
      <c r="I106" s="138"/>
      <c r="J106" s="139">
        <f>ROUND(I106*H106,2)</f>
        <v>0</v>
      </c>
      <c r="K106" s="135" t="s">
        <v>138</v>
      </c>
      <c r="L106" s="34"/>
      <c r="M106" s="140" t="s">
        <v>19</v>
      </c>
      <c r="N106" s="141" t="s">
        <v>43</v>
      </c>
      <c r="P106" s="142">
        <f>O106*H106</f>
        <v>0</v>
      </c>
      <c r="Q106" s="142">
        <v>0</v>
      </c>
      <c r="R106" s="142">
        <f>Q106*H106</f>
        <v>0</v>
      </c>
      <c r="S106" s="142">
        <v>0.26</v>
      </c>
      <c r="T106" s="143">
        <f>S106*H106</f>
        <v>67.08</v>
      </c>
      <c r="AR106" s="144" t="s">
        <v>139</v>
      </c>
      <c r="AT106" s="144" t="s">
        <v>134</v>
      </c>
      <c r="AU106" s="144" t="s">
        <v>81</v>
      </c>
      <c r="AY106" s="19" t="s">
        <v>132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9" t="s">
        <v>79</v>
      </c>
      <c r="BK106" s="145">
        <f>ROUND(I106*H106,2)</f>
        <v>0</v>
      </c>
      <c r="BL106" s="19" t="s">
        <v>139</v>
      </c>
      <c r="BM106" s="144" t="s">
        <v>157</v>
      </c>
    </row>
    <row r="107" spans="2:65" s="1" customFormat="1" ht="48">
      <c r="B107" s="34"/>
      <c r="D107" s="146" t="s">
        <v>141</v>
      </c>
      <c r="F107" s="147" t="s">
        <v>158</v>
      </c>
      <c r="I107" s="148"/>
      <c r="L107" s="34"/>
      <c r="M107" s="149"/>
      <c r="T107" s="55"/>
      <c r="AT107" s="19" t="s">
        <v>141</v>
      </c>
      <c r="AU107" s="19" t="s">
        <v>81</v>
      </c>
    </row>
    <row r="108" spans="2:65" s="1" customFormat="1" ht="10.199999999999999">
      <c r="B108" s="34"/>
      <c r="D108" s="150" t="s">
        <v>143</v>
      </c>
      <c r="F108" s="151" t="s">
        <v>159</v>
      </c>
      <c r="I108" s="148"/>
      <c r="L108" s="34"/>
      <c r="M108" s="149"/>
      <c r="T108" s="55"/>
      <c r="AT108" s="19" t="s">
        <v>143</v>
      </c>
      <c r="AU108" s="19" t="s">
        <v>81</v>
      </c>
    </row>
    <row r="109" spans="2:65" s="12" customFormat="1" ht="10.199999999999999">
      <c r="B109" s="152"/>
      <c r="D109" s="146" t="s">
        <v>145</v>
      </c>
      <c r="E109" s="153" t="s">
        <v>19</v>
      </c>
      <c r="F109" s="154" t="s">
        <v>146</v>
      </c>
      <c r="H109" s="153" t="s">
        <v>19</v>
      </c>
      <c r="I109" s="155"/>
      <c r="L109" s="152"/>
      <c r="M109" s="156"/>
      <c r="T109" s="157"/>
      <c r="AT109" s="153" t="s">
        <v>145</v>
      </c>
      <c r="AU109" s="153" t="s">
        <v>81</v>
      </c>
      <c r="AV109" s="12" t="s">
        <v>79</v>
      </c>
      <c r="AW109" s="12" t="s">
        <v>33</v>
      </c>
      <c r="AX109" s="12" t="s">
        <v>72</v>
      </c>
      <c r="AY109" s="153" t="s">
        <v>132</v>
      </c>
    </row>
    <row r="110" spans="2:65" s="13" customFormat="1" ht="10.199999999999999">
      <c r="B110" s="158"/>
      <c r="D110" s="146" t="s">
        <v>145</v>
      </c>
      <c r="E110" s="159" t="s">
        <v>19</v>
      </c>
      <c r="F110" s="160" t="s">
        <v>160</v>
      </c>
      <c r="H110" s="161">
        <v>123</v>
      </c>
      <c r="I110" s="162"/>
      <c r="L110" s="158"/>
      <c r="M110" s="163"/>
      <c r="T110" s="164"/>
      <c r="AT110" s="159" t="s">
        <v>145</v>
      </c>
      <c r="AU110" s="159" t="s">
        <v>81</v>
      </c>
      <c r="AV110" s="13" t="s">
        <v>81</v>
      </c>
      <c r="AW110" s="13" t="s">
        <v>33</v>
      </c>
      <c r="AX110" s="13" t="s">
        <v>72</v>
      </c>
      <c r="AY110" s="159" t="s">
        <v>132</v>
      </c>
    </row>
    <row r="111" spans="2:65" s="13" customFormat="1" ht="10.199999999999999">
      <c r="B111" s="158"/>
      <c r="D111" s="146" t="s">
        <v>145</v>
      </c>
      <c r="E111" s="159" t="s">
        <v>19</v>
      </c>
      <c r="F111" s="160" t="s">
        <v>161</v>
      </c>
      <c r="H111" s="161">
        <v>135</v>
      </c>
      <c r="I111" s="162"/>
      <c r="L111" s="158"/>
      <c r="M111" s="163"/>
      <c r="T111" s="164"/>
      <c r="AT111" s="159" t="s">
        <v>145</v>
      </c>
      <c r="AU111" s="159" t="s">
        <v>81</v>
      </c>
      <c r="AV111" s="13" t="s">
        <v>81</v>
      </c>
      <c r="AW111" s="13" t="s">
        <v>33</v>
      </c>
      <c r="AX111" s="13" t="s">
        <v>72</v>
      </c>
      <c r="AY111" s="159" t="s">
        <v>132</v>
      </c>
    </row>
    <row r="112" spans="2:65" s="14" customFormat="1" ht="10.199999999999999">
      <c r="B112" s="165"/>
      <c r="D112" s="146" t="s">
        <v>145</v>
      </c>
      <c r="E112" s="166" t="s">
        <v>19</v>
      </c>
      <c r="F112" s="167" t="s">
        <v>162</v>
      </c>
      <c r="H112" s="168">
        <v>258</v>
      </c>
      <c r="I112" s="169"/>
      <c r="L112" s="165"/>
      <c r="M112" s="170"/>
      <c r="T112" s="171"/>
      <c r="AT112" s="166" t="s">
        <v>145</v>
      </c>
      <c r="AU112" s="166" t="s">
        <v>81</v>
      </c>
      <c r="AV112" s="14" t="s">
        <v>139</v>
      </c>
      <c r="AW112" s="14" t="s">
        <v>33</v>
      </c>
      <c r="AX112" s="14" t="s">
        <v>79</v>
      </c>
      <c r="AY112" s="166" t="s">
        <v>132</v>
      </c>
    </row>
    <row r="113" spans="2:65" s="1" customFormat="1" ht="24.15" customHeight="1">
      <c r="B113" s="34"/>
      <c r="C113" s="133" t="s">
        <v>139</v>
      </c>
      <c r="D113" s="133" t="s">
        <v>134</v>
      </c>
      <c r="E113" s="134" t="s">
        <v>163</v>
      </c>
      <c r="F113" s="135" t="s">
        <v>164</v>
      </c>
      <c r="G113" s="136" t="s">
        <v>137</v>
      </c>
      <c r="H113" s="137">
        <v>20</v>
      </c>
      <c r="I113" s="138"/>
      <c r="J113" s="139">
        <f>ROUND(I113*H113,2)</f>
        <v>0</v>
      </c>
      <c r="K113" s="135" t="s">
        <v>138</v>
      </c>
      <c r="L113" s="34"/>
      <c r="M113" s="140" t="s">
        <v>19</v>
      </c>
      <c r="N113" s="141" t="s">
        <v>43</v>
      </c>
      <c r="P113" s="142">
        <f>O113*H113</f>
        <v>0</v>
      </c>
      <c r="Q113" s="142">
        <v>0</v>
      </c>
      <c r="R113" s="142">
        <f>Q113*H113</f>
        <v>0</v>
      </c>
      <c r="S113" s="142">
        <v>0.32</v>
      </c>
      <c r="T113" s="143">
        <f>S113*H113</f>
        <v>6.4</v>
      </c>
      <c r="AR113" s="144" t="s">
        <v>139</v>
      </c>
      <c r="AT113" s="144" t="s">
        <v>134</v>
      </c>
      <c r="AU113" s="144" t="s">
        <v>81</v>
      </c>
      <c r="AY113" s="19" t="s">
        <v>132</v>
      </c>
      <c r="BE113" s="145">
        <f>IF(N113="základní",J113,0)</f>
        <v>0</v>
      </c>
      <c r="BF113" s="145">
        <f>IF(N113="snížená",J113,0)</f>
        <v>0</v>
      </c>
      <c r="BG113" s="145">
        <f>IF(N113="zákl. přenesená",J113,0)</f>
        <v>0</v>
      </c>
      <c r="BH113" s="145">
        <f>IF(N113="sníž. přenesená",J113,0)</f>
        <v>0</v>
      </c>
      <c r="BI113" s="145">
        <f>IF(N113="nulová",J113,0)</f>
        <v>0</v>
      </c>
      <c r="BJ113" s="19" t="s">
        <v>79</v>
      </c>
      <c r="BK113" s="145">
        <f>ROUND(I113*H113,2)</f>
        <v>0</v>
      </c>
      <c r="BL113" s="19" t="s">
        <v>139</v>
      </c>
      <c r="BM113" s="144" t="s">
        <v>165</v>
      </c>
    </row>
    <row r="114" spans="2:65" s="1" customFormat="1" ht="38.4">
      <c r="B114" s="34"/>
      <c r="D114" s="146" t="s">
        <v>141</v>
      </c>
      <c r="F114" s="147" t="s">
        <v>166</v>
      </c>
      <c r="I114" s="148"/>
      <c r="L114" s="34"/>
      <c r="M114" s="149"/>
      <c r="T114" s="55"/>
      <c r="AT114" s="19" t="s">
        <v>141</v>
      </c>
      <c r="AU114" s="19" t="s">
        <v>81</v>
      </c>
    </row>
    <row r="115" spans="2:65" s="1" customFormat="1" ht="10.199999999999999">
      <c r="B115" s="34"/>
      <c r="D115" s="150" t="s">
        <v>143</v>
      </c>
      <c r="F115" s="151" t="s">
        <v>167</v>
      </c>
      <c r="I115" s="148"/>
      <c r="L115" s="34"/>
      <c r="M115" s="149"/>
      <c r="T115" s="55"/>
      <c r="AT115" s="19" t="s">
        <v>143</v>
      </c>
      <c r="AU115" s="19" t="s">
        <v>81</v>
      </c>
    </row>
    <row r="116" spans="2:65" s="12" customFormat="1" ht="10.199999999999999">
      <c r="B116" s="152"/>
      <c r="D116" s="146" t="s">
        <v>145</v>
      </c>
      <c r="E116" s="153" t="s">
        <v>19</v>
      </c>
      <c r="F116" s="154" t="s">
        <v>146</v>
      </c>
      <c r="H116" s="153" t="s">
        <v>19</v>
      </c>
      <c r="I116" s="155"/>
      <c r="L116" s="152"/>
      <c r="M116" s="156"/>
      <c r="T116" s="157"/>
      <c r="AT116" s="153" t="s">
        <v>145</v>
      </c>
      <c r="AU116" s="153" t="s">
        <v>81</v>
      </c>
      <c r="AV116" s="12" t="s">
        <v>79</v>
      </c>
      <c r="AW116" s="12" t="s">
        <v>33</v>
      </c>
      <c r="AX116" s="12" t="s">
        <v>72</v>
      </c>
      <c r="AY116" s="153" t="s">
        <v>132</v>
      </c>
    </row>
    <row r="117" spans="2:65" s="13" customFormat="1" ht="10.199999999999999">
      <c r="B117" s="158"/>
      <c r="D117" s="146" t="s">
        <v>145</v>
      </c>
      <c r="E117" s="159" t="s">
        <v>19</v>
      </c>
      <c r="F117" s="160" t="s">
        <v>168</v>
      </c>
      <c r="H117" s="161">
        <v>20</v>
      </c>
      <c r="I117" s="162"/>
      <c r="L117" s="158"/>
      <c r="M117" s="163"/>
      <c r="T117" s="164"/>
      <c r="AT117" s="159" t="s">
        <v>145</v>
      </c>
      <c r="AU117" s="159" t="s">
        <v>81</v>
      </c>
      <c r="AV117" s="13" t="s">
        <v>81</v>
      </c>
      <c r="AW117" s="13" t="s">
        <v>33</v>
      </c>
      <c r="AX117" s="13" t="s">
        <v>79</v>
      </c>
      <c r="AY117" s="159" t="s">
        <v>132</v>
      </c>
    </row>
    <row r="118" spans="2:65" s="1" customFormat="1" ht="24.15" customHeight="1">
      <c r="B118" s="34"/>
      <c r="C118" s="133" t="s">
        <v>169</v>
      </c>
      <c r="D118" s="133" t="s">
        <v>134</v>
      </c>
      <c r="E118" s="134" t="s">
        <v>170</v>
      </c>
      <c r="F118" s="135" t="s">
        <v>171</v>
      </c>
      <c r="G118" s="136" t="s">
        <v>137</v>
      </c>
      <c r="H118" s="137">
        <v>6</v>
      </c>
      <c r="I118" s="138"/>
      <c r="J118" s="139">
        <f>ROUND(I118*H118,2)</f>
        <v>0</v>
      </c>
      <c r="K118" s="135" t="s">
        <v>138</v>
      </c>
      <c r="L118" s="34"/>
      <c r="M118" s="140" t="s">
        <v>19</v>
      </c>
      <c r="N118" s="141" t="s">
        <v>43</v>
      </c>
      <c r="P118" s="142">
        <f>O118*H118</f>
        <v>0</v>
      </c>
      <c r="Q118" s="142">
        <v>0</v>
      </c>
      <c r="R118" s="142">
        <f>Q118*H118</f>
        <v>0</v>
      </c>
      <c r="S118" s="142">
        <v>0.32500000000000001</v>
      </c>
      <c r="T118" s="143">
        <f>S118*H118</f>
        <v>1.9500000000000002</v>
      </c>
      <c r="AR118" s="144" t="s">
        <v>139</v>
      </c>
      <c r="AT118" s="144" t="s">
        <v>134</v>
      </c>
      <c r="AU118" s="144" t="s">
        <v>81</v>
      </c>
      <c r="AY118" s="19" t="s">
        <v>132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9" t="s">
        <v>79</v>
      </c>
      <c r="BK118" s="145">
        <f>ROUND(I118*H118,2)</f>
        <v>0</v>
      </c>
      <c r="BL118" s="19" t="s">
        <v>139</v>
      </c>
      <c r="BM118" s="144" t="s">
        <v>172</v>
      </c>
    </row>
    <row r="119" spans="2:65" s="1" customFormat="1" ht="28.8">
      <c r="B119" s="34"/>
      <c r="D119" s="146" t="s">
        <v>141</v>
      </c>
      <c r="F119" s="147" t="s">
        <v>173</v>
      </c>
      <c r="I119" s="148"/>
      <c r="L119" s="34"/>
      <c r="M119" s="149"/>
      <c r="T119" s="55"/>
      <c r="AT119" s="19" t="s">
        <v>141</v>
      </c>
      <c r="AU119" s="19" t="s">
        <v>81</v>
      </c>
    </row>
    <row r="120" spans="2:65" s="1" customFormat="1" ht="10.199999999999999">
      <c r="B120" s="34"/>
      <c r="D120" s="150" t="s">
        <v>143</v>
      </c>
      <c r="F120" s="151" t="s">
        <v>174</v>
      </c>
      <c r="I120" s="148"/>
      <c r="L120" s="34"/>
      <c r="M120" s="149"/>
      <c r="T120" s="55"/>
      <c r="AT120" s="19" t="s">
        <v>143</v>
      </c>
      <c r="AU120" s="19" t="s">
        <v>81</v>
      </c>
    </row>
    <row r="121" spans="2:65" s="12" customFormat="1" ht="10.199999999999999">
      <c r="B121" s="152"/>
      <c r="D121" s="146" t="s">
        <v>145</v>
      </c>
      <c r="E121" s="153" t="s">
        <v>19</v>
      </c>
      <c r="F121" s="154" t="s">
        <v>146</v>
      </c>
      <c r="H121" s="153" t="s">
        <v>19</v>
      </c>
      <c r="I121" s="155"/>
      <c r="L121" s="152"/>
      <c r="M121" s="156"/>
      <c r="T121" s="157"/>
      <c r="AT121" s="153" t="s">
        <v>145</v>
      </c>
      <c r="AU121" s="153" t="s">
        <v>81</v>
      </c>
      <c r="AV121" s="12" t="s">
        <v>79</v>
      </c>
      <c r="AW121" s="12" t="s">
        <v>33</v>
      </c>
      <c r="AX121" s="12" t="s">
        <v>72</v>
      </c>
      <c r="AY121" s="153" t="s">
        <v>132</v>
      </c>
    </row>
    <row r="122" spans="2:65" s="13" customFormat="1" ht="10.199999999999999">
      <c r="B122" s="158"/>
      <c r="D122" s="146" t="s">
        <v>145</v>
      </c>
      <c r="E122" s="159" t="s">
        <v>19</v>
      </c>
      <c r="F122" s="160" t="s">
        <v>175</v>
      </c>
      <c r="H122" s="161">
        <v>6</v>
      </c>
      <c r="I122" s="162"/>
      <c r="L122" s="158"/>
      <c r="M122" s="163"/>
      <c r="T122" s="164"/>
      <c r="AT122" s="159" t="s">
        <v>145</v>
      </c>
      <c r="AU122" s="159" t="s">
        <v>81</v>
      </c>
      <c r="AV122" s="13" t="s">
        <v>81</v>
      </c>
      <c r="AW122" s="13" t="s">
        <v>33</v>
      </c>
      <c r="AX122" s="13" t="s">
        <v>79</v>
      </c>
      <c r="AY122" s="159" t="s">
        <v>132</v>
      </c>
    </row>
    <row r="123" spans="2:65" s="1" customFormat="1" ht="33" customHeight="1">
      <c r="B123" s="34"/>
      <c r="C123" s="133" t="s">
        <v>176</v>
      </c>
      <c r="D123" s="133" t="s">
        <v>134</v>
      </c>
      <c r="E123" s="134" t="s">
        <v>177</v>
      </c>
      <c r="F123" s="135" t="s">
        <v>178</v>
      </c>
      <c r="G123" s="136" t="s">
        <v>137</v>
      </c>
      <c r="H123" s="137">
        <v>135</v>
      </c>
      <c r="I123" s="138"/>
      <c r="J123" s="139">
        <f>ROUND(I123*H123,2)</f>
        <v>0</v>
      </c>
      <c r="K123" s="135" t="s">
        <v>138</v>
      </c>
      <c r="L123" s="34"/>
      <c r="M123" s="140" t="s">
        <v>19</v>
      </c>
      <c r="N123" s="141" t="s">
        <v>43</v>
      </c>
      <c r="P123" s="142">
        <f>O123*H123</f>
        <v>0</v>
      </c>
      <c r="Q123" s="142">
        <v>0</v>
      </c>
      <c r="R123" s="142">
        <f>Q123*H123</f>
        <v>0</v>
      </c>
      <c r="S123" s="142">
        <v>0.3</v>
      </c>
      <c r="T123" s="143">
        <f>S123*H123</f>
        <v>40.5</v>
      </c>
      <c r="AR123" s="144" t="s">
        <v>139</v>
      </c>
      <c r="AT123" s="144" t="s">
        <v>134</v>
      </c>
      <c r="AU123" s="144" t="s">
        <v>81</v>
      </c>
      <c r="AY123" s="19" t="s">
        <v>132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9" t="s">
        <v>79</v>
      </c>
      <c r="BK123" s="145">
        <f>ROUND(I123*H123,2)</f>
        <v>0</v>
      </c>
      <c r="BL123" s="19" t="s">
        <v>139</v>
      </c>
      <c r="BM123" s="144" t="s">
        <v>179</v>
      </c>
    </row>
    <row r="124" spans="2:65" s="1" customFormat="1" ht="38.4">
      <c r="B124" s="34"/>
      <c r="D124" s="146" t="s">
        <v>141</v>
      </c>
      <c r="F124" s="147" t="s">
        <v>180</v>
      </c>
      <c r="I124" s="148"/>
      <c r="L124" s="34"/>
      <c r="M124" s="149"/>
      <c r="T124" s="55"/>
      <c r="AT124" s="19" t="s">
        <v>141</v>
      </c>
      <c r="AU124" s="19" t="s">
        <v>81</v>
      </c>
    </row>
    <row r="125" spans="2:65" s="1" customFormat="1" ht="10.199999999999999">
      <c r="B125" s="34"/>
      <c r="D125" s="150" t="s">
        <v>143</v>
      </c>
      <c r="F125" s="151" t="s">
        <v>181</v>
      </c>
      <c r="I125" s="148"/>
      <c r="L125" s="34"/>
      <c r="M125" s="149"/>
      <c r="T125" s="55"/>
      <c r="AT125" s="19" t="s">
        <v>143</v>
      </c>
      <c r="AU125" s="19" t="s">
        <v>81</v>
      </c>
    </row>
    <row r="126" spans="2:65" s="12" customFormat="1" ht="10.199999999999999">
      <c r="B126" s="152"/>
      <c r="D126" s="146" t="s">
        <v>145</v>
      </c>
      <c r="E126" s="153" t="s">
        <v>19</v>
      </c>
      <c r="F126" s="154" t="s">
        <v>146</v>
      </c>
      <c r="H126" s="153" t="s">
        <v>19</v>
      </c>
      <c r="I126" s="155"/>
      <c r="L126" s="152"/>
      <c r="M126" s="156"/>
      <c r="T126" s="157"/>
      <c r="AT126" s="153" t="s">
        <v>145</v>
      </c>
      <c r="AU126" s="153" t="s">
        <v>81</v>
      </c>
      <c r="AV126" s="12" t="s">
        <v>79</v>
      </c>
      <c r="AW126" s="12" t="s">
        <v>33</v>
      </c>
      <c r="AX126" s="12" t="s">
        <v>72</v>
      </c>
      <c r="AY126" s="153" t="s">
        <v>132</v>
      </c>
    </row>
    <row r="127" spans="2:65" s="13" customFormat="1" ht="10.199999999999999">
      <c r="B127" s="158"/>
      <c r="D127" s="146" t="s">
        <v>145</v>
      </c>
      <c r="E127" s="159" t="s">
        <v>19</v>
      </c>
      <c r="F127" s="160" t="s">
        <v>182</v>
      </c>
      <c r="H127" s="161">
        <v>135</v>
      </c>
      <c r="I127" s="162"/>
      <c r="L127" s="158"/>
      <c r="M127" s="163"/>
      <c r="T127" s="164"/>
      <c r="AT127" s="159" t="s">
        <v>145</v>
      </c>
      <c r="AU127" s="159" t="s">
        <v>81</v>
      </c>
      <c r="AV127" s="13" t="s">
        <v>81</v>
      </c>
      <c r="AW127" s="13" t="s">
        <v>33</v>
      </c>
      <c r="AX127" s="13" t="s">
        <v>79</v>
      </c>
      <c r="AY127" s="159" t="s">
        <v>132</v>
      </c>
    </row>
    <row r="128" spans="2:65" s="1" customFormat="1" ht="24.15" customHeight="1">
      <c r="B128" s="34"/>
      <c r="C128" s="133" t="s">
        <v>183</v>
      </c>
      <c r="D128" s="133" t="s">
        <v>134</v>
      </c>
      <c r="E128" s="134" t="s">
        <v>184</v>
      </c>
      <c r="F128" s="135" t="s">
        <v>185</v>
      </c>
      <c r="G128" s="136" t="s">
        <v>137</v>
      </c>
      <c r="H128" s="137">
        <v>104</v>
      </c>
      <c r="I128" s="138"/>
      <c r="J128" s="139">
        <f>ROUND(I128*H128,2)</f>
        <v>0</v>
      </c>
      <c r="K128" s="135" t="s">
        <v>138</v>
      </c>
      <c r="L128" s="34"/>
      <c r="M128" s="140" t="s">
        <v>19</v>
      </c>
      <c r="N128" s="141" t="s">
        <v>43</v>
      </c>
      <c r="P128" s="142">
        <f>O128*H128</f>
        <v>0</v>
      </c>
      <c r="Q128" s="142">
        <v>0</v>
      </c>
      <c r="R128" s="142">
        <f>Q128*H128</f>
        <v>0</v>
      </c>
      <c r="S128" s="142">
        <v>0.3</v>
      </c>
      <c r="T128" s="143">
        <f>S128*H128</f>
        <v>31.2</v>
      </c>
      <c r="AR128" s="144" t="s">
        <v>139</v>
      </c>
      <c r="AT128" s="144" t="s">
        <v>134</v>
      </c>
      <c r="AU128" s="144" t="s">
        <v>81</v>
      </c>
      <c r="AY128" s="19" t="s">
        <v>132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9" t="s">
        <v>79</v>
      </c>
      <c r="BK128" s="145">
        <f>ROUND(I128*H128,2)</f>
        <v>0</v>
      </c>
      <c r="BL128" s="19" t="s">
        <v>139</v>
      </c>
      <c r="BM128" s="144" t="s">
        <v>186</v>
      </c>
    </row>
    <row r="129" spans="2:65" s="1" customFormat="1" ht="38.4">
      <c r="B129" s="34"/>
      <c r="D129" s="146" t="s">
        <v>141</v>
      </c>
      <c r="F129" s="147" t="s">
        <v>187</v>
      </c>
      <c r="I129" s="148"/>
      <c r="L129" s="34"/>
      <c r="M129" s="149"/>
      <c r="T129" s="55"/>
      <c r="AT129" s="19" t="s">
        <v>141</v>
      </c>
      <c r="AU129" s="19" t="s">
        <v>81</v>
      </c>
    </row>
    <row r="130" spans="2:65" s="1" customFormat="1" ht="10.199999999999999">
      <c r="B130" s="34"/>
      <c r="D130" s="150" t="s">
        <v>143</v>
      </c>
      <c r="F130" s="151" t="s">
        <v>188</v>
      </c>
      <c r="I130" s="148"/>
      <c r="L130" s="34"/>
      <c r="M130" s="149"/>
      <c r="T130" s="55"/>
      <c r="AT130" s="19" t="s">
        <v>143</v>
      </c>
      <c r="AU130" s="19" t="s">
        <v>81</v>
      </c>
    </row>
    <row r="131" spans="2:65" s="12" customFormat="1" ht="10.199999999999999">
      <c r="B131" s="152"/>
      <c r="D131" s="146" t="s">
        <v>145</v>
      </c>
      <c r="E131" s="153" t="s">
        <v>19</v>
      </c>
      <c r="F131" s="154" t="s">
        <v>146</v>
      </c>
      <c r="H131" s="153" t="s">
        <v>19</v>
      </c>
      <c r="I131" s="155"/>
      <c r="L131" s="152"/>
      <c r="M131" s="156"/>
      <c r="T131" s="157"/>
      <c r="AT131" s="153" t="s">
        <v>145</v>
      </c>
      <c r="AU131" s="153" t="s">
        <v>81</v>
      </c>
      <c r="AV131" s="12" t="s">
        <v>79</v>
      </c>
      <c r="AW131" s="12" t="s">
        <v>33</v>
      </c>
      <c r="AX131" s="12" t="s">
        <v>72</v>
      </c>
      <c r="AY131" s="153" t="s">
        <v>132</v>
      </c>
    </row>
    <row r="132" spans="2:65" s="13" customFormat="1" ht="10.199999999999999">
      <c r="B132" s="158"/>
      <c r="D132" s="146" t="s">
        <v>145</v>
      </c>
      <c r="E132" s="159" t="s">
        <v>19</v>
      </c>
      <c r="F132" s="160" t="s">
        <v>189</v>
      </c>
      <c r="H132" s="161">
        <v>33</v>
      </c>
      <c r="I132" s="162"/>
      <c r="L132" s="158"/>
      <c r="M132" s="163"/>
      <c r="T132" s="164"/>
      <c r="AT132" s="159" t="s">
        <v>145</v>
      </c>
      <c r="AU132" s="159" t="s">
        <v>81</v>
      </c>
      <c r="AV132" s="13" t="s">
        <v>81</v>
      </c>
      <c r="AW132" s="13" t="s">
        <v>33</v>
      </c>
      <c r="AX132" s="13" t="s">
        <v>72</v>
      </c>
      <c r="AY132" s="159" t="s">
        <v>132</v>
      </c>
    </row>
    <row r="133" spans="2:65" s="13" customFormat="1" ht="10.199999999999999">
      <c r="B133" s="158"/>
      <c r="D133" s="146" t="s">
        <v>145</v>
      </c>
      <c r="E133" s="159" t="s">
        <v>19</v>
      </c>
      <c r="F133" s="160" t="s">
        <v>190</v>
      </c>
      <c r="H133" s="161">
        <v>45</v>
      </c>
      <c r="I133" s="162"/>
      <c r="L133" s="158"/>
      <c r="M133" s="163"/>
      <c r="T133" s="164"/>
      <c r="AT133" s="159" t="s">
        <v>145</v>
      </c>
      <c r="AU133" s="159" t="s">
        <v>81</v>
      </c>
      <c r="AV133" s="13" t="s">
        <v>81</v>
      </c>
      <c r="AW133" s="13" t="s">
        <v>33</v>
      </c>
      <c r="AX133" s="13" t="s">
        <v>72</v>
      </c>
      <c r="AY133" s="159" t="s">
        <v>132</v>
      </c>
    </row>
    <row r="134" spans="2:65" s="13" customFormat="1" ht="10.199999999999999">
      <c r="B134" s="158"/>
      <c r="D134" s="146" t="s">
        <v>145</v>
      </c>
      <c r="E134" s="159" t="s">
        <v>19</v>
      </c>
      <c r="F134" s="160" t="s">
        <v>191</v>
      </c>
      <c r="H134" s="161">
        <v>6</v>
      </c>
      <c r="I134" s="162"/>
      <c r="L134" s="158"/>
      <c r="M134" s="163"/>
      <c r="T134" s="164"/>
      <c r="AT134" s="159" t="s">
        <v>145</v>
      </c>
      <c r="AU134" s="159" t="s">
        <v>81</v>
      </c>
      <c r="AV134" s="13" t="s">
        <v>81</v>
      </c>
      <c r="AW134" s="13" t="s">
        <v>33</v>
      </c>
      <c r="AX134" s="13" t="s">
        <v>72</v>
      </c>
      <c r="AY134" s="159" t="s">
        <v>132</v>
      </c>
    </row>
    <row r="135" spans="2:65" s="13" customFormat="1" ht="10.199999999999999">
      <c r="B135" s="158"/>
      <c r="D135" s="146" t="s">
        <v>145</v>
      </c>
      <c r="E135" s="159" t="s">
        <v>19</v>
      </c>
      <c r="F135" s="160" t="s">
        <v>192</v>
      </c>
      <c r="H135" s="161">
        <v>20</v>
      </c>
      <c r="I135" s="162"/>
      <c r="L135" s="158"/>
      <c r="M135" s="163"/>
      <c r="T135" s="164"/>
      <c r="AT135" s="159" t="s">
        <v>145</v>
      </c>
      <c r="AU135" s="159" t="s">
        <v>81</v>
      </c>
      <c r="AV135" s="13" t="s">
        <v>81</v>
      </c>
      <c r="AW135" s="13" t="s">
        <v>33</v>
      </c>
      <c r="AX135" s="13" t="s">
        <v>72</v>
      </c>
      <c r="AY135" s="159" t="s">
        <v>132</v>
      </c>
    </row>
    <row r="136" spans="2:65" s="14" customFormat="1" ht="10.199999999999999">
      <c r="B136" s="165"/>
      <c r="D136" s="146" t="s">
        <v>145</v>
      </c>
      <c r="E136" s="166" t="s">
        <v>19</v>
      </c>
      <c r="F136" s="167" t="s">
        <v>162</v>
      </c>
      <c r="H136" s="168">
        <v>104</v>
      </c>
      <c r="I136" s="169"/>
      <c r="L136" s="165"/>
      <c r="M136" s="170"/>
      <c r="T136" s="171"/>
      <c r="AT136" s="166" t="s">
        <v>145</v>
      </c>
      <c r="AU136" s="166" t="s">
        <v>81</v>
      </c>
      <c r="AV136" s="14" t="s">
        <v>139</v>
      </c>
      <c r="AW136" s="14" t="s">
        <v>33</v>
      </c>
      <c r="AX136" s="14" t="s">
        <v>79</v>
      </c>
      <c r="AY136" s="166" t="s">
        <v>132</v>
      </c>
    </row>
    <row r="137" spans="2:65" s="1" customFormat="1" ht="16.5" customHeight="1">
      <c r="B137" s="34"/>
      <c r="C137" s="133" t="s">
        <v>193</v>
      </c>
      <c r="D137" s="133" t="s">
        <v>134</v>
      </c>
      <c r="E137" s="134" t="s">
        <v>194</v>
      </c>
      <c r="F137" s="135" t="s">
        <v>195</v>
      </c>
      <c r="G137" s="136" t="s">
        <v>196</v>
      </c>
      <c r="H137" s="137">
        <v>232.6</v>
      </c>
      <c r="I137" s="138"/>
      <c r="J137" s="139">
        <f>ROUND(I137*H137,2)</f>
        <v>0</v>
      </c>
      <c r="K137" s="135" t="s">
        <v>138</v>
      </c>
      <c r="L137" s="34"/>
      <c r="M137" s="140" t="s">
        <v>19</v>
      </c>
      <c r="N137" s="141" t="s">
        <v>43</v>
      </c>
      <c r="P137" s="142">
        <f>O137*H137</f>
        <v>0</v>
      </c>
      <c r="Q137" s="142">
        <v>0</v>
      </c>
      <c r="R137" s="142">
        <f>Q137*H137</f>
        <v>0</v>
      </c>
      <c r="S137" s="142">
        <v>0.20499999999999999</v>
      </c>
      <c r="T137" s="143">
        <f>S137*H137</f>
        <v>47.682999999999993</v>
      </c>
      <c r="AR137" s="144" t="s">
        <v>139</v>
      </c>
      <c r="AT137" s="144" t="s">
        <v>134</v>
      </c>
      <c r="AU137" s="144" t="s">
        <v>81</v>
      </c>
      <c r="AY137" s="19" t="s">
        <v>132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9" t="s">
        <v>79</v>
      </c>
      <c r="BK137" s="145">
        <f>ROUND(I137*H137,2)</f>
        <v>0</v>
      </c>
      <c r="BL137" s="19" t="s">
        <v>139</v>
      </c>
      <c r="BM137" s="144" t="s">
        <v>197</v>
      </c>
    </row>
    <row r="138" spans="2:65" s="1" customFormat="1" ht="28.8">
      <c r="B138" s="34"/>
      <c r="D138" s="146" t="s">
        <v>141</v>
      </c>
      <c r="F138" s="147" t="s">
        <v>198</v>
      </c>
      <c r="I138" s="148"/>
      <c r="L138" s="34"/>
      <c r="M138" s="149"/>
      <c r="T138" s="55"/>
      <c r="AT138" s="19" t="s">
        <v>141</v>
      </c>
      <c r="AU138" s="19" t="s">
        <v>81</v>
      </c>
    </row>
    <row r="139" spans="2:65" s="1" customFormat="1" ht="10.199999999999999">
      <c r="B139" s="34"/>
      <c r="D139" s="150" t="s">
        <v>143</v>
      </c>
      <c r="F139" s="151" t="s">
        <v>199</v>
      </c>
      <c r="I139" s="148"/>
      <c r="L139" s="34"/>
      <c r="M139" s="149"/>
      <c r="T139" s="55"/>
      <c r="AT139" s="19" t="s">
        <v>143</v>
      </c>
      <c r="AU139" s="19" t="s">
        <v>81</v>
      </c>
    </row>
    <row r="140" spans="2:65" s="12" customFormat="1" ht="10.199999999999999">
      <c r="B140" s="152"/>
      <c r="D140" s="146" t="s">
        <v>145</v>
      </c>
      <c r="E140" s="153" t="s">
        <v>19</v>
      </c>
      <c r="F140" s="154" t="s">
        <v>146</v>
      </c>
      <c r="H140" s="153" t="s">
        <v>19</v>
      </c>
      <c r="I140" s="155"/>
      <c r="L140" s="152"/>
      <c r="M140" s="156"/>
      <c r="T140" s="157"/>
      <c r="AT140" s="153" t="s">
        <v>145</v>
      </c>
      <c r="AU140" s="153" t="s">
        <v>81</v>
      </c>
      <c r="AV140" s="12" t="s">
        <v>79</v>
      </c>
      <c r="AW140" s="12" t="s">
        <v>33</v>
      </c>
      <c r="AX140" s="12" t="s">
        <v>72</v>
      </c>
      <c r="AY140" s="153" t="s">
        <v>132</v>
      </c>
    </row>
    <row r="141" spans="2:65" s="13" customFormat="1" ht="10.199999999999999">
      <c r="B141" s="158"/>
      <c r="D141" s="146" t="s">
        <v>145</v>
      </c>
      <c r="E141" s="159" t="s">
        <v>19</v>
      </c>
      <c r="F141" s="160" t="s">
        <v>200</v>
      </c>
      <c r="H141" s="161">
        <v>114.6</v>
      </c>
      <c r="I141" s="162"/>
      <c r="L141" s="158"/>
      <c r="M141" s="163"/>
      <c r="T141" s="164"/>
      <c r="AT141" s="159" t="s">
        <v>145</v>
      </c>
      <c r="AU141" s="159" t="s">
        <v>81</v>
      </c>
      <c r="AV141" s="13" t="s">
        <v>81</v>
      </c>
      <c r="AW141" s="13" t="s">
        <v>33</v>
      </c>
      <c r="AX141" s="13" t="s">
        <v>72</v>
      </c>
      <c r="AY141" s="159" t="s">
        <v>132</v>
      </c>
    </row>
    <row r="142" spans="2:65" s="13" customFormat="1" ht="10.199999999999999">
      <c r="B142" s="158"/>
      <c r="D142" s="146" t="s">
        <v>145</v>
      </c>
      <c r="E142" s="159" t="s">
        <v>19</v>
      </c>
      <c r="F142" s="160" t="s">
        <v>201</v>
      </c>
      <c r="H142" s="161">
        <v>118</v>
      </c>
      <c r="I142" s="162"/>
      <c r="L142" s="158"/>
      <c r="M142" s="163"/>
      <c r="T142" s="164"/>
      <c r="AT142" s="159" t="s">
        <v>145</v>
      </c>
      <c r="AU142" s="159" t="s">
        <v>81</v>
      </c>
      <c r="AV142" s="13" t="s">
        <v>81</v>
      </c>
      <c r="AW142" s="13" t="s">
        <v>33</v>
      </c>
      <c r="AX142" s="13" t="s">
        <v>72</v>
      </c>
      <c r="AY142" s="159" t="s">
        <v>132</v>
      </c>
    </row>
    <row r="143" spans="2:65" s="14" customFormat="1" ht="10.199999999999999">
      <c r="B143" s="165"/>
      <c r="D143" s="146" t="s">
        <v>145</v>
      </c>
      <c r="E143" s="166" t="s">
        <v>19</v>
      </c>
      <c r="F143" s="167" t="s">
        <v>162</v>
      </c>
      <c r="H143" s="168">
        <v>232.6</v>
      </c>
      <c r="I143" s="169"/>
      <c r="L143" s="165"/>
      <c r="M143" s="170"/>
      <c r="T143" s="171"/>
      <c r="AT143" s="166" t="s">
        <v>145</v>
      </c>
      <c r="AU143" s="166" t="s">
        <v>81</v>
      </c>
      <c r="AV143" s="14" t="s">
        <v>139</v>
      </c>
      <c r="AW143" s="14" t="s">
        <v>33</v>
      </c>
      <c r="AX143" s="14" t="s">
        <v>79</v>
      </c>
      <c r="AY143" s="166" t="s">
        <v>132</v>
      </c>
    </row>
    <row r="144" spans="2:65" s="1" customFormat="1" ht="24.15" customHeight="1">
      <c r="B144" s="34"/>
      <c r="C144" s="133" t="s">
        <v>202</v>
      </c>
      <c r="D144" s="133" t="s">
        <v>134</v>
      </c>
      <c r="E144" s="134" t="s">
        <v>203</v>
      </c>
      <c r="F144" s="135" t="s">
        <v>204</v>
      </c>
      <c r="G144" s="136" t="s">
        <v>137</v>
      </c>
      <c r="H144" s="137">
        <v>12.9</v>
      </c>
      <c r="I144" s="138"/>
      <c r="J144" s="139">
        <f>ROUND(I144*H144,2)</f>
        <v>0</v>
      </c>
      <c r="K144" s="135" t="s">
        <v>138</v>
      </c>
      <c r="L144" s="34"/>
      <c r="M144" s="140" t="s">
        <v>19</v>
      </c>
      <c r="N144" s="141" t="s">
        <v>43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139</v>
      </c>
      <c r="AT144" s="144" t="s">
        <v>134</v>
      </c>
      <c r="AU144" s="144" t="s">
        <v>81</v>
      </c>
      <c r="AY144" s="19" t="s">
        <v>132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9" t="s">
        <v>79</v>
      </c>
      <c r="BK144" s="145">
        <f>ROUND(I144*H144,2)</f>
        <v>0</v>
      </c>
      <c r="BL144" s="19" t="s">
        <v>139</v>
      </c>
      <c r="BM144" s="144" t="s">
        <v>205</v>
      </c>
    </row>
    <row r="145" spans="2:65" s="1" customFormat="1" ht="19.2">
      <c r="B145" s="34"/>
      <c r="D145" s="146" t="s">
        <v>141</v>
      </c>
      <c r="F145" s="147" t="s">
        <v>206</v>
      </c>
      <c r="I145" s="148"/>
      <c r="L145" s="34"/>
      <c r="M145" s="149"/>
      <c r="T145" s="55"/>
      <c r="AT145" s="19" t="s">
        <v>141</v>
      </c>
      <c r="AU145" s="19" t="s">
        <v>81</v>
      </c>
    </row>
    <row r="146" spans="2:65" s="1" customFormat="1" ht="10.199999999999999">
      <c r="B146" s="34"/>
      <c r="D146" s="150" t="s">
        <v>143</v>
      </c>
      <c r="F146" s="151" t="s">
        <v>207</v>
      </c>
      <c r="I146" s="148"/>
      <c r="L146" s="34"/>
      <c r="M146" s="149"/>
      <c r="T146" s="55"/>
      <c r="AT146" s="19" t="s">
        <v>143</v>
      </c>
      <c r="AU146" s="19" t="s">
        <v>81</v>
      </c>
    </row>
    <row r="147" spans="2:65" s="12" customFormat="1" ht="10.199999999999999">
      <c r="B147" s="152"/>
      <c r="D147" s="146" t="s">
        <v>145</v>
      </c>
      <c r="E147" s="153" t="s">
        <v>19</v>
      </c>
      <c r="F147" s="154" t="s">
        <v>146</v>
      </c>
      <c r="H147" s="153" t="s">
        <v>19</v>
      </c>
      <c r="I147" s="155"/>
      <c r="L147" s="152"/>
      <c r="M147" s="156"/>
      <c r="T147" s="157"/>
      <c r="AT147" s="153" t="s">
        <v>145</v>
      </c>
      <c r="AU147" s="153" t="s">
        <v>81</v>
      </c>
      <c r="AV147" s="12" t="s">
        <v>79</v>
      </c>
      <c r="AW147" s="12" t="s">
        <v>33</v>
      </c>
      <c r="AX147" s="12" t="s">
        <v>72</v>
      </c>
      <c r="AY147" s="153" t="s">
        <v>132</v>
      </c>
    </row>
    <row r="148" spans="2:65" s="13" customFormat="1" ht="10.199999999999999">
      <c r="B148" s="158"/>
      <c r="D148" s="146" t="s">
        <v>145</v>
      </c>
      <c r="E148" s="159" t="s">
        <v>19</v>
      </c>
      <c r="F148" s="160" t="s">
        <v>208</v>
      </c>
      <c r="H148" s="161">
        <v>12.9</v>
      </c>
      <c r="I148" s="162"/>
      <c r="L148" s="158"/>
      <c r="M148" s="163"/>
      <c r="T148" s="164"/>
      <c r="AT148" s="159" t="s">
        <v>145</v>
      </c>
      <c r="AU148" s="159" t="s">
        <v>81</v>
      </c>
      <c r="AV148" s="13" t="s">
        <v>81</v>
      </c>
      <c r="AW148" s="13" t="s">
        <v>33</v>
      </c>
      <c r="AX148" s="13" t="s">
        <v>79</v>
      </c>
      <c r="AY148" s="159" t="s">
        <v>132</v>
      </c>
    </row>
    <row r="149" spans="2:65" s="1" customFormat="1" ht="33" customHeight="1">
      <c r="B149" s="34"/>
      <c r="C149" s="133" t="s">
        <v>209</v>
      </c>
      <c r="D149" s="133" t="s">
        <v>134</v>
      </c>
      <c r="E149" s="134" t="s">
        <v>210</v>
      </c>
      <c r="F149" s="135" t="s">
        <v>211</v>
      </c>
      <c r="G149" s="136" t="s">
        <v>212</v>
      </c>
      <c r="H149" s="137">
        <v>184.62</v>
      </c>
      <c r="I149" s="138"/>
      <c r="J149" s="139">
        <f>ROUND(I149*H149,2)</f>
        <v>0</v>
      </c>
      <c r="K149" s="135" t="s">
        <v>138</v>
      </c>
      <c r="L149" s="34"/>
      <c r="M149" s="140" t="s">
        <v>19</v>
      </c>
      <c r="N149" s="141" t="s">
        <v>43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139</v>
      </c>
      <c r="AT149" s="144" t="s">
        <v>134</v>
      </c>
      <c r="AU149" s="144" t="s">
        <v>81</v>
      </c>
      <c r="AY149" s="19" t="s">
        <v>132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9" t="s">
        <v>79</v>
      </c>
      <c r="BK149" s="145">
        <f>ROUND(I149*H149,2)</f>
        <v>0</v>
      </c>
      <c r="BL149" s="19" t="s">
        <v>139</v>
      </c>
      <c r="BM149" s="144" t="s">
        <v>213</v>
      </c>
    </row>
    <row r="150" spans="2:65" s="1" customFormat="1" ht="19.2">
      <c r="B150" s="34"/>
      <c r="D150" s="146" t="s">
        <v>141</v>
      </c>
      <c r="F150" s="147" t="s">
        <v>214</v>
      </c>
      <c r="I150" s="148"/>
      <c r="L150" s="34"/>
      <c r="M150" s="149"/>
      <c r="T150" s="55"/>
      <c r="AT150" s="19" t="s">
        <v>141</v>
      </c>
      <c r="AU150" s="19" t="s">
        <v>81</v>
      </c>
    </row>
    <row r="151" spans="2:65" s="1" customFormat="1" ht="10.199999999999999">
      <c r="B151" s="34"/>
      <c r="D151" s="150" t="s">
        <v>143</v>
      </c>
      <c r="F151" s="151" t="s">
        <v>215</v>
      </c>
      <c r="I151" s="148"/>
      <c r="L151" s="34"/>
      <c r="M151" s="149"/>
      <c r="T151" s="55"/>
      <c r="AT151" s="19" t="s">
        <v>143</v>
      </c>
      <c r="AU151" s="19" t="s">
        <v>81</v>
      </c>
    </row>
    <row r="152" spans="2:65" s="12" customFormat="1" ht="10.199999999999999">
      <c r="B152" s="152"/>
      <c r="D152" s="146" t="s">
        <v>145</v>
      </c>
      <c r="E152" s="153" t="s">
        <v>19</v>
      </c>
      <c r="F152" s="154" t="s">
        <v>216</v>
      </c>
      <c r="H152" s="153" t="s">
        <v>19</v>
      </c>
      <c r="I152" s="155"/>
      <c r="L152" s="152"/>
      <c r="M152" s="156"/>
      <c r="T152" s="157"/>
      <c r="AT152" s="153" t="s">
        <v>145</v>
      </c>
      <c r="AU152" s="153" t="s">
        <v>81</v>
      </c>
      <c r="AV152" s="12" t="s">
        <v>79</v>
      </c>
      <c r="AW152" s="12" t="s">
        <v>33</v>
      </c>
      <c r="AX152" s="12" t="s">
        <v>72</v>
      </c>
      <c r="AY152" s="153" t="s">
        <v>132</v>
      </c>
    </row>
    <row r="153" spans="2:65" s="13" customFormat="1" ht="10.199999999999999">
      <c r="B153" s="158"/>
      <c r="D153" s="146" t="s">
        <v>145</v>
      </c>
      <c r="E153" s="159" t="s">
        <v>19</v>
      </c>
      <c r="F153" s="160" t="s">
        <v>217</v>
      </c>
      <c r="H153" s="161">
        <v>51.92</v>
      </c>
      <c r="I153" s="162"/>
      <c r="L153" s="158"/>
      <c r="M153" s="163"/>
      <c r="T153" s="164"/>
      <c r="AT153" s="159" t="s">
        <v>145</v>
      </c>
      <c r="AU153" s="159" t="s">
        <v>81</v>
      </c>
      <c r="AV153" s="13" t="s">
        <v>81</v>
      </c>
      <c r="AW153" s="13" t="s">
        <v>33</v>
      </c>
      <c r="AX153" s="13" t="s">
        <v>72</v>
      </c>
      <c r="AY153" s="159" t="s">
        <v>132</v>
      </c>
    </row>
    <row r="154" spans="2:65" s="13" customFormat="1" ht="10.199999999999999">
      <c r="B154" s="158"/>
      <c r="D154" s="146" t="s">
        <v>145</v>
      </c>
      <c r="E154" s="159" t="s">
        <v>19</v>
      </c>
      <c r="F154" s="160" t="s">
        <v>218</v>
      </c>
      <c r="H154" s="161">
        <v>61.6</v>
      </c>
      <c r="I154" s="162"/>
      <c r="L154" s="158"/>
      <c r="M154" s="163"/>
      <c r="T154" s="164"/>
      <c r="AT154" s="159" t="s">
        <v>145</v>
      </c>
      <c r="AU154" s="159" t="s">
        <v>81</v>
      </c>
      <c r="AV154" s="13" t="s">
        <v>81</v>
      </c>
      <c r="AW154" s="13" t="s">
        <v>33</v>
      </c>
      <c r="AX154" s="13" t="s">
        <v>72</v>
      </c>
      <c r="AY154" s="159" t="s">
        <v>132</v>
      </c>
    </row>
    <row r="155" spans="2:65" s="13" customFormat="1" ht="10.199999999999999">
      <c r="B155" s="158"/>
      <c r="D155" s="146" t="s">
        <v>145</v>
      </c>
      <c r="E155" s="159" t="s">
        <v>19</v>
      </c>
      <c r="F155" s="160" t="s">
        <v>219</v>
      </c>
      <c r="H155" s="161">
        <v>13.644</v>
      </c>
      <c r="I155" s="162"/>
      <c r="L155" s="158"/>
      <c r="M155" s="163"/>
      <c r="T155" s="164"/>
      <c r="AT155" s="159" t="s">
        <v>145</v>
      </c>
      <c r="AU155" s="159" t="s">
        <v>81</v>
      </c>
      <c r="AV155" s="13" t="s">
        <v>81</v>
      </c>
      <c r="AW155" s="13" t="s">
        <v>33</v>
      </c>
      <c r="AX155" s="13" t="s">
        <v>72</v>
      </c>
      <c r="AY155" s="159" t="s">
        <v>132</v>
      </c>
    </row>
    <row r="156" spans="2:65" s="13" customFormat="1" ht="10.199999999999999">
      <c r="B156" s="158"/>
      <c r="D156" s="146" t="s">
        <v>145</v>
      </c>
      <c r="E156" s="159" t="s">
        <v>19</v>
      </c>
      <c r="F156" s="160" t="s">
        <v>220</v>
      </c>
      <c r="H156" s="161">
        <v>57.456000000000003</v>
      </c>
      <c r="I156" s="162"/>
      <c r="L156" s="158"/>
      <c r="M156" s="163"/>
      <c r="T156" s="164"/>
      <c r="AT156" s="159" t="s">
        <v>145</v>
      </c>
      <c r="AU156" s="159" t="s">
        <v>81</v>
      </c>
      <c r="AV156" s="13" t="s">
        <v>81</v>
      </c>
      <c r="AW156" s="13" t="s">
        <v>33</v>
      </c>
      <c r="AX156" s="13" t="s">
        <v>72</v>
      </c>
      <c r="AY156" s="159" t="s">
        <v>132</v>
      </c>
    </row>
    <row r="157" spans="2:65" s="14" customFormat="1" ht="10.199999999999999">
      <c r="B157" s="165"/>
      <c r="D157" s="146" t="s">
        <v>145</v>
      </c>
      <c r="E157" s="166" t="s">
        <v>19</v>
      </c>
      <c r="F157" s="167" t="s">
        <v>162</v>
      </c>
      <c r="H157" s="168">
        <v>184.62</v>
      </c>
      <c r="I157" s="169"/>
      <c r="L157" s="165"/>
      <c r="M157" s="170"/>
      <c r="T157" s="171"/>
      <c r="AT157" s="166" t="s">
        <v>145</v>
      </c>
      <c r="AU157" s="166" t="s">
        <v>81</v>
      </c>
      <c r="AV157" s="14" t="s">
        <v>139</v>
      </c>
      <c r="AW157" s="14" t="s">
        <v>33</v>
      </c>
      <c r="AX157" s="14" t="s">
        <v>79</v>
      </c>
      <c r="AY157" s="166" t="s">
        <v>132</v>
      </c>
    </row>
    <row r="158" spans="2:65" s="1" customFormat="1" ht="33" customHeight="1">
      <c r="B158" s="34"/>
      <c r="C158" s="133" t="s">
        <v>221</v>
      </c>
      <c r="D158" s="133" t="s">
        <v>134</v>
      </c>
      <c r="E158" s="134" t="s">
        <v>222</v>
      </c>
      <c r="F158" s="135" t="s">
        <v>223</v>
      </c>
      <c r="G158" s="136" t="s">
        <v>212</v>
      </c>
      <c r="H158" s="137">
        <v>1.629</v>
      </c>
      <c r="I158" s="138"/>
      <c r="J158" s="139">
        <f>ROUND(I158*H158,2)</f>
        <v>0</v>
      </c>
      <c r="K158" s="135" t="s">
        <v>138</v>
      </c>
      <c r="L158" s="34"/>
      <c r="M158" s="140" t="s">
        <v>19</v>
      </c>
      <c r="N158" s="141" t="s">
        <v>43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139</v>
      </c>
      <c r="AT158" s="144" t="s">
        <v>134</v>
      </c>
      <c r="AU158" s="144" t="s">
        <v>81</v>
      </c>
      <c r="AY158" s="19" t="s">
        <v>132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9" t="s">
        <v>79</v>
      </c>
      <c r="BK158" s="145">
        <f>ROUND(I158*H158,2)</f>
        <v>0</v>
      </c>
      <c r="BL158" s="19" t="s">
        <v>139</v>
      </c>
      <c r="BM158" s="144" t="s">
        <v>224</v>
      </c>
    </row>
    <row r="159" spans="2:65" s="1" customFormat="1" ht="19.2">
      <c r="B159" s="34"/>
      <c r="D159" s="146" t="s">
        <v>141</v>
      </c>
      <c r="F159" s="147" t="s">
        <v>225</v>
      </c>
      <c r="I159" s="148"/>
      <c r="L159" s="34"/>
      <c r="M159" s="149"/>
      <c r="T159" s="55"/>
      <c r="AT159" s="19" t="s">
        <v>141</v>
      </c>
      <c r="AU159" s="19" t="s">
        <v>81</v>
      </c>
    </row>
    <row r="160" spans="2:65" s="1" customFormat="1" ht="10.199999999999999">
      <c r="B160" s="34"/>
      <c r="D160" s="150" t="s">
        <v>143</v>
      </c>
      <c r="F160" s="151" t="s">
        <v>226</v>
      </c>
      <c r="I160" s="148"/>
      <c r="L160" s="34"/>
      <c r="M160" s="149"/>
      <c r="T160" s="55"/>
      <c r="AT160" s="19" t="s">
        <v>143</v>
      </c>
      <c r="AU160" s="19" t="s">
        <v>81</v>
      </c>
    </row>
    <row r="161" spans="2:65" s="12" customFormat="1" ht="10.199999999999999">
      <c r="B161" s="152"/>
      <c r="D161" s="146" t="s">
        <v>145</v>
      </c>
      <c r="E161" s="153" t="s">
        <v>19</v>
      </c>
      <c r="F161" s="154" t="s">
        <v>227</v>
      </c>
      <c r="H161" s="153" t="s">
        <v>19</v>
      </c>
      <c r="I161" s="155"/>
      <c r="L161" s="152"/>
      <c r="M161" s="156"/>
      <c r="T161" s="157"/>
      <c r="AT161" s="153" t="s">
        <v>145</v>
      </c>
      <c r="AU161" s="153" t="s">
        <v>81</v>
      </c>
      <c r="AV161" s="12" t="s">
        <v>79</v>
      </c>
      <c r="AW161" s="12" t="s">
        <v>33</v>
      </c>
      <c r="AX161" s="12" t="s">
        <v>72</v>
      </c>
      <c r="AY161" s="153" t="s">
        <v>132</v>
      </c>
    </row>
    <row r="162" spans="2:65" s="13" customFormat="1" ht="10.199999999999999">
      <c r="B162" s="158"/>
      <c r="D162" s="146" t="s">
        <v>145</v>
      </c>
      <c r="E162" s="159" t="s">
        <v>19</v>
      </c>
      <c r="F162" s="160" t="s">
        <v>228</v>
      </c>
      <c r="H162" s="161">
        <v>0.252</v>
      </c>
      <c r="I162" s="162"/>
      <c r="L162" s="158"/>
      <c r="M162" s="163"/>
      <c r="T162" s="164"/>
      <c r="AT162" s="159" t="s">
        <v>145</v>
      </c>
      <c r="AU162" s="159" t="s">
        <v>81</v>
      </c>
      <c r="AV162" s="13" t="s">
        <v>81</v>
      </c>
      <c r="AW162" s="13" t="s">
        <v>33</v>
      </c>
      <c r="AX162" s="13" t="s">
        <v>72</v>
      </c>
      <c r="AY162" s="159" t="s">
        <v>132</v>
      </c>
    </row>
    <row r="163" spans="2:65" s="13" customFormat="1" ht="10.199999999999999">
      <c r="B163" s="158"/>
      <c r="D163" s="146" t="s">
        <v>145</v>
      </c>
      <c r="E163" s="159" t="s">
        <v>19</v>
      </c>
      <c r="F163" s="160" t="s">
        <v>229</v>
      </c>
      <c r="H163" s="161">
        <v>1.008</v>
      </c>
      <c r="I163" s="162"/>
      <c r="L163" s="158"/>
      <c r="M163" s="163"/>
      <c r="T163" s="164"/>
      <c r="AT163" s="159" t="s">
        <v>145</v>
      </c>
      <c r="AU163" s="159" t="s">
        <v>81</v>
      </c>
      <c r="AV163" s="13" t="s">
        <v>81</v>
      </c>
      <c r="AW163" s="13" t="s">
        <v>33</v>
      </c>
      <c r="AX163" s="13" t="s">
        <v>72</v>
      </c>
      <c r="AY163" s="159" t="s">
        <v>132</v>
      </c>
    </row>
    <row r="164" spans="2:65" s="13" customFormat="1" ht="20.399999999999999">
      <c r="B164" s="158"/>
      <c r="D164" s="146" t="s">
        <v>145</v>
      </c>
      <c r="E164" s="159" t="s">
        <v>19</v>
      </c>
      <c r="F164" s="160" t="s">
        <v>230</v>
      </c>
      <c r="H164" s="161">
        <v>0.126</v>
      </c>
      <c r="I164" s="162"/>
      <c r="L164" s="158"/>
      <c r="M164" s="163"/>
      <c r="T164" s="164"/>
      <c r="AT164" s="159" t="s">
        <v>145</v>
      </c>
      <c r="AU164" s="159" t="s">
        <v>81</v>
      </c>
      <c r="AV164" s="13" t="s">
        <v>81</v>
      </c>
      <c r="AW164" s="13" t="s">
        <v>33</v>
      </c>
      <c r="AX164" s="13" t="s">
        <v>72</v>
      </c>
      <c r="AY164" s="159" t="s">
        <v>132</v>
      </c>
    </row>
    <row r="165" spans="2:65" s="12" customFormat="1" ht="10.199999999999999">
      <c r="B165" s="152"/>
      <c r="D165" s="146" t="s">
        <v>145</v>
      </c>
      <c r="E165" s="153" t="s">
        <v>19</v>
      </c>
      <c r="F165" s="154" t="s">
        <v>231</v>
      </c>
      <c r="H165" s="153" t="s">
        <v>19</v>
      </c>
      <c r="I165" s="155"/>
      <c r="L165" s="152"/>
      <c r="M165" s="156"/>
      <c r="T165" s="157"/>
      <c r="AT165" s="153" t="s">
        <v>145</v>
      </c>
      <c r="AU165" s="153" t="s">
        <v>81</v>
      </c>
      <c r="AV165" s="12" t="s">
        <v>79</v>
      </c>
      <c r="AW165" s="12" t="s">
        <v>33</v>
      </c>
      <c r="AX165" s="12" t="s">
        <v>72</v>
      </c>
      <c r="AY165" s="153" t="s">
        <v>132</v>
      </c>
    </row>
    <row r="166" spans="2:65" s="13" customFormat="1" ht="10.199999999999999">
      <c r="B166" s="158"/>
      <c r="D166" s="146" t="s">
        <v>145</v>
      </c>
      <c r="E166" s="159" t="s">
        <v>19</v>
      </c>
      <c r="F166" s="160" t="s">
        <v>232</v>
      </c>
      <c r="H166" s="161">
        <v>0.24299999999999999</v>
      </c>
      <c r="I166" s="162"/>
      <c r="L166" s="158"/>
      <c r="M166" s="163"/>
      <c r="T166" s="164"/>
      <c r="AT166" s="159" t="s">
        <v>145</v>
      </c>
      <c r="AU166" s="159" t="s">
        <v>81</v>
      </c>
      <c r="AV166" s="13" t="s">
        <v>81</v>
      </c>
      <c r="AW166" s="13" t="s">
        <v>33</v>
      </c>
      <c r="AX166" s="13" t="s">
        <v>72</v>
      </c>
      <c r="AY166" s="159" t="s">
        <v>132</v>
      </c>
    </row>
    <row r="167" spans="2:65" s="14" customFormat="1" ht="10.199999999999999">
      <c r="B167" s="165"/>
      <c r="D167" s="146" t="s">
        <v>145</v>
      </c>
      <c r="E167" s="166" t="s">
        <v>19</v>
      </c>
      <c r="F167" s="167" t="s">
        <v>162</v>
      </c>
      <c r="H167" s="168">
        <v>1.629</v>
      </c>
      <c r="I167" s="169"/>
      <c r="L167" s="165"/>
      <c r="M167" s="170"/>
      <c r="T167" s="171"/>
      <c r="AT167" s="166" t="s">
        <v>145</v>
      </c>
      <c r="AU167" s="166" t="s">
        <v>81</v>
      </c>
      <c r="AV167" s="14" t="s">
        <v>139</v>
      </c>
      <c r="AW167" s="14" t="s">
        <v>33</v>
      </c>
      <c r="AX167" s="14" t="s">
        <v>79</v>
      </c>
      <c r="AY167" s="166" t="s">
        <v>132</v>
      </c>
    </row>
    <row r="168" spans="2:65" s="1" customFormat="1" ht="37.799999999999997" customHeight="1">
      <c r="B168" s="34"/>
      <c r="C168" s="133" t="s">
        <v>8</v>
      </c>
      <c r="D168" s="133" t="s">
        <v>134</v>
      </c>
      <c r="E168" s="134" t="s">
        <v>233</v>
      </c>
      <c r="F168" s="135" t="s">
        <v>234</v>
      </c>
      <c r="G168" s="136" t="s">
        <v>212</v>
      </c>
      <c r="H168" s="137">
        <v>186.249</v>
      </c>
      <c r="I168" s="138"/>
      <c r="J168" s="139">
        <f>ROUND(I168*H168,2)</f>
        <v>0</v>
      </c>
      <c r="K168" s="135" t="s">
        <v>138</v>
      </c>
      <c r="L168" s="34"/>
      <c r="M168" s="140" t="s">
        <v>19</v>
      </c>
      <c r="N168" s="141" t="s">
        <v>43</v>
      </c>
      <c r="P168" s="142">
        <f>O168*H168</f>
        <v>0</v>
      </c>
      <c r="Q168" s="142">
        <v>0</v>
      </c>
      <c r="R168" s="142">
        <f>Q168*H168</f>
        <v>0</v>
      </c>
      <c r="S168" s="142">
        <v>0</v>
      </c>
      <c r="T168" s="143">
        <f>S168*H168</f>
        <v>0</v>
      </c>
      <c r="AR168" s="144" t="s">
        <v>139</v>
      </c>
      <c r="AT168" s="144" t="s">
        <v>134</v>
      </c>
      <c r="AU168" s="144" t="s">
        <v>81</v>
      </c>
      <c r="AY168" s="19" t="s">
        <v>132</v>
      </c>
      <c r="BE168" s="145">
        <f>IF(N168="základní",J168,0)</f>
        <v>0</v>
      </c>
      <c r="BF168" s="145">
        <f>IF(N168="snížená",J168,0)</f>
        <v>0</v>
      </c>
      <c r="BG168" s="145">
        <f>IF(N168="zákl. přenesená",J168,0)</f>
        <v>0</v>
      </c>
      <c r="BH168" s="145">
        <f>IF(N168="sníž. přenesená",J168,0)</f>
        <v>0</v>
      </c>
      <c r="BI168" s="145">
        <f>IF(N168="nulová",J168,0)</f>
        <v>0</v>
      </c>
      <c r="BJ168" s="19" t="s">
        <v>79</v>
      </c>
      <c r="BK168" s="145">
        <f>ROUND(I168*H168,2)</f>
        <v>0</v>
      </c>
      <c r="BL168" s="19" t="s">
        <v>139</v>
      </c>
      <c r="BM168" s="144" t="s">
        <v>235</v>
      </c>
    </row>
    <row r="169" spans="2:65" s="1" customFormat="1" ht="38.4">
      <c r="B169" s="34"/>
      <c r="D169" s="146" t="s">
        <v>141</v>
      </c>
      <c r="F169" s="147" t="s">
        <v>236</v>
      </c>
      <c r="I169" s="148"/>
      <c r="L169" s="34"/>
      <c r="M169" s="149"/>
      <c r="T169" s="55"/>
      <c r="AT169" s="19" t="s">
        <v>141</v>
      </c>
      <c r="AU169" s="19" t="s">
        <v>81</v>
      </c>
    </row>
    <row r="170" spans="2:65" s="1" customFormat="1" ht="10.199999999999999">
      <c r="B170" s="34"/>
      <c r="D170" s="150" t="s">
        <v>143</v>
      </c>
      <c r="F170" s="151" t="s">
        <v>237</v>
      </c>
      <c r="I170" s="148"/>
      <c r="L170" s="34"/>
      <c r="M170" s="149"/>
      <c r="T170" s="55"/>
      <c r="AT170" s="19" t="s">
        <v>143</v>
      </c>
      <c r="AU170" s="19" t="s">
        <v>81</v>
      </c>
    </row>
    <row r="171" spans="2:65" s="13" customFormat="1" ht="10.199999999999999">
      <c r="B171" s="158"/>
      <c r="D171" s="146" t="s">
        <v>145</v>
      </c>
      <c r="E171" s="159" t="s">
        <v>19</v>
      </c>
      <c r="F171" s="160" t="s">
        <v>238</v>
      </c>
      <c r="H171" s="161">
        <v>186.249</v>
      </c>
      <c r="I171" s="162"/>
      <c r="L171" s="158"/>
      <c r="M171" s="163"/>
      <c r="T171" s="164"/>
      <c r="AT171" s="159" t="s">
        <v>145</v>
      </c>
      <c r="AU171" s="159" t="s">
        <v>81</v>
      </c>
      <c r="AV171" s="13" t="s">
        <v>81</v>
      </c>
      <c r="AW171" s="13" t="s">
        <v>33</v>
      </c>
      <c r="AX171" s="13" t="s">
        <v>79</v>
      </c>
      <c r="AY171" s="159" t="s">
        <v>132</v>
      </c>
    </row>
    <row r="172" spans="2:65" s="1" customFormat="1" ht="33" customHeight="1">
      <c r="B172" s="34"/>
      <c r="C172" s="133" t="s">
        <v>239</v>
      </c>
      <c r="D172" s="133" t="s">
        <v>134</v>
      </c>
      <c r="E172" s="134" t="s">
        <v>240</v>
      </c>
      <c r="F172" s="135" t="s">
        <v>241</v>
      </c>
      <c r="G172" s="136" t="s">
        <v>242</v>
      </c>
      <c r="H172" s="137">
        <v>344.56099999999998</v>
      </c>
      <c r="I172" s="138"/>
      <c r="J172" s="139">
        <f>ROUND(I172*H172,2)</f>
        <v>0</v>
      </c>
      <c r="K172" s="135" t="s">
        <v>138</v>
      </c>
      <c r="L172" s="34"/>
      <c r="M172" s="140" t="s">
        <v>19</v>
      </c>
      <c r="N172" s="141" t="s">
        <v>43</v>
      </c>
      <c r="P172" s="142">
        <f>O172*H172</f>
        <v>0</v>
      </c>
      <c r="Q172" s="142">
        <v>0</v>
      </c>
      <c r="R172" s="142">
        <f>Q172*H172</f>
        <v>0</v>
      </c>
      <c r="S172" s="142">
        <v>0</v>
      </c>
      <c r="T172" s="143">
        <f>S172*H172</f>
        <v>0</v>
      </c>
      <c r="AR172" s="144" t="s">
        <v>139</v>
      </c>
      <c r="AT172" s="144" t="s">
        <v>134</v>
      </c>
      <c r="AU172" s="144" t="s">
        <v>81</v>
      </c>
      <c r="AY172" s="19" t="s">
        <v>132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9" t="s">
        <v>79</v>
      </c>
      <c r="BK172" s="145">
        <f>ROUND(I172*H172,2)</f>
        <v>0</v>
      </c>
      <c r="BL172" s="19" t="s">
        <v>139</v>
      </c>
      <c r="BM172" s="144" t="s">
        <v>243</v>
      </c>
    </row>
    <row r="173" spans="2:65" s="1" customFormat="1" ht="28.8">
      <c r="B173" s="34"/>
      <c r="D173" s="146" t="s">
        <v>141</v>
      </c>
      <c r="F173" s="147" t="s">
        <v>244</v>
      </c>
      <c r="I173" s="148"/>
      <c r="L173" s="34"/>
      <c r="M173" s="149"/>
      <c r="T173" s="55"/>
      <c r="AT173" s="19" t="s">
        <v>141</v>
      </c>
      <c r="AU173" s="19" t="s">
        <v>81</v>
      </c>
    </row>
    <row r="174" spans="2:65" s="1" customFormat="1" ht="10.199999999999999">
      <c r="B174" s="34"/>
      <c r="D174" s="150" t="s">
        <v>143</v>
      </c>
      <c r="F174" s="151" t="s">
        <v>245</v>
      </c>
      <c r="I174" s="148"/>
      <c r="L174" s="34"/>
      <c r="M174" s="149"/>
      <c r="T174" s="55"/>
      <c r="AT174" s="19" t="s">
        <v>143</v>
      </c>
      <c r="AU174" s="19" t="s">
        <v>81</v>
      </c>
    </row>
    <row r="175" spans="2:65" s="13" customFormat="1" ht="10.199999999999999">
      <c r="B175" s="158"/>
      <c r="D175" s="146" t="s">
        <v>145</v>
      </c>
      <c r="E175" s="159" t="s">
        <v>19</v>
      </c>
      <c r="F175" s="160" t="s">
        <v>246</v>
      </c>
      <c r="H175" s="161">
        <v>344.56099999999998</v>
      </c>
      <c r="I175" s="162"/>
      <c r="L175" s="158"/>
      <c r="M175" s="163"/>
      <c r="T175" s="164"/>
      <c r="AT175" s="159" t="s">
        <v>145</v>
      </c>
      <c r="AU175" s="159" t="s">
        <v>81</v>
      </c>
      <c r="AV175" s="13" t="s">
        <v>81</v>
      </c>
      <c r="AW175" s="13" t="s">
        <v>33</v>
      </c>
      <c r="AX175" s="13" t="s">
        <v>79</v>
      </c>
      <c r="AY175" s="159" t="s">
        <v>132</v>
      </c>
    </row>
    <row r="176" spans="2:65" s="1" customFormat="1" ht="37.799999999999997" customHeight="1">
      <c r="B176" s="34"/>
      <c r="C176" s="133" t="s">
        <v>247</v>
      </c>
      <c r="D176" s="133" t="s">
        <v>134</v>
      </c>
      <c r="E176" s="134" t="s">
        <v>248</v>
      </c>
      <c r="F176" s="135" t="s">
        <v>249</v>
      </c>
      <c r="G176" s="136" t="s">
        <v>137</v>
      </c>
      <c r="H176" s="137">
        <v>506.5</v>
      </c>
      <c r="I176" s="138"/>
      <c r="J176" s="139">
        <f>ROUND(I176*H176,2)</f>
        <v>0</v>
      </c>
      <c r="K176" s="135" t="s">
        <v>138</v>
      </c>
      <c r="L176" s="34"/>
      <c r="M176" s="140" t="s">
        <v>19</v>
      </c>
      <c r="N176" s="141" t="s">
        <v>43</v>
      </c>
      <c r="P176" s="142">
        <f>O176*H176</f>
        <v>0</v>
      </c>
      <c r="Q176" s="142">
        <v>0</v>
      </c>
      <c r="R176" s="142">
        <f>Q176*H176</f>
        <v>0</v>
      </c>
      <c r="S176" s="142">
        <v>0</v>
      </c>
      <c r="T176" s="143">
        <f>S176*H176</f>
        <v>0</v>
      </c>
      <c r="AR176" s="144" t="s">
        <v>139</v>
      </c>
      <c r="AT176" s="144" t="s">
        <v>134</v>
      </c>
      <c r="AU176" s="144" t="s">
        <v>81</v>
      </c>
      <c r="AY176" s="19" t="s">
        <v>132</v>
      </c>
      <c r="BE176" s="145">
        <f>IF(N176="základní",J176,0)</f>
        <v>0</v>
      </c>
      <c r="BF176" s="145">
        <f>IF(N176="snížená",J176,0)</f>
        <v>0</v>
      </c>
      <c r="BG176" s="145">
        <f>IF(N176="zákl. přenesená",J176,0)</f>
        <v>0</v>
      </c>
      <c r="BH176" s="145">
        <f>IF(N176="sníž. přenesená",J176,0)</f>
        <v>0</v>
      </c>
      <c r="BI176" s="145">
        <f>IF(N176="nulová",J176,0)</f>
        <v>0</v>
      </c>
      <c r="BJ176" s="19" t="s">
        <v>79</v>
      </c>
      <c r="BK176" s="145">
        <f>ROUND(I176*H176,2)</f>
        <v>0</v>
      </c>
      <c r="BL176" s="19" t="s">
        <v>139</v>
      </c>
      <c r="BM176" s="144" t="s">
        <v>250</v>
      </c>
    </row>
    <row r="177" spans="2:65" s="1" customFormat="1" ht="38.4">
      <c r="B177" s="34"/>
      <c r="D177" s="146" t="s">
        <v>141</v>
      </c>
      <c r="F177" s="147" t="s">
        <v>251</v>
      </c>
      <c r="I177" s="148"/>
      <c r="L177" s="34"/>
      <c r="M177" s="149"/>
      <c r="T177" s="55"/>
      <c r="AT177" s="19" t="s">
        <v>141</v>
      </c>
      <c r="AU177" s="19" t="s">
        <v>81</v>
      </c>
    </row>
    <row r="178" spans="2:65" s="1" customFormat="1" ht="10.199999999999999">
      <c r="B178" s="34"/>
      <c r="D178" s="150" t="s">
        <v>143</v>
      </c>
      <c r="F178" s="151" t="s">
        <v>252</v>
      </c>
      <c r="I178" s="148"/>
      <c r="L178" s="34"/>
      <c r="M178" s="149"/>
      <c r="T178" s="55"/>
      <c r="AT178" s="19" t="s">
        <v>143</v>
      </c>
      <c r="AU178" s="19" t="s">
        <v>81</v>
      </c>
    </row>
    <row r="179" spans="2:65" s="12" customFormat="1" ht="10.199999999999999">
      <c r="B179" s="152"/>
      <c r="D179" s="146" t="s">
        <v>145</v>
      </c>
      <c r="E179" s="153" t="s">
        <v>19</v>
      </c>
      <c r="F179" s="154" t="s">
        <v>216</v>
      </c>
      <c r="H179" s="153" t="s">
        <v>19</v>
      </c>
      <c r="I179" s="155"/>
      <c r="L179" s="152"/>
      <c r="M179" s="156"/>
      <c r="T179" s="157"/>
      <c r="AT179" s="153" t="s">
        <v>145</v>
      </c>
      <c r="AU179" s="153" t="s">
        <v>81</v>
      </c>
      <c r="AV179" s="12" t="s">
        <v>79</v>
      </c>
      <c r="AW179" s="12" t="s">
        <v>33</v>
      </c>
      <c r="AX179" s="12" t="s">
        <v>72</v>
      </c>
      <c r="AY179" s="153" t="s">
        <v>132</v>
      </c>
    </row>
    <row r="180" spans="2:65" s="13" customFormat="1" ht="10.199999999999999">
      <c r="B180" s="158"/>
      <c r="D180" s="146" t="s">
        <v>145</v>
      </c>
      <c r="E180" s="159" t="s">
        <v>19</v>
      </c>
      <c r="F180" s="160" t="s">
        <v>253</v>
      </c>
      <c r="H180" s="161">
        <v>272</v>
      </c>
      <c r="I180" s="162"/>
      <c r="L180" s="158"/>
      <c r="M180" s="163"/>
      <c r="T180" s="164"/>
      <c r="AT180" s="159" t="s">
        <v>145</v>
      </c>
      <c r="AU180" s="159" t="s">
        <v>81</v>
      </c>
      <c r="AV180" s="13" t="s">
        <v>81</v>
      </c>
      <c r="AW180" s="13" t="s">
        <v>33</v>
      </c>
      <c r="AX180" s="13" t="s">
        <v>72</v>
      </c>
      <c r="AY180" s="159" t="s">
        <v>132</v>
      </c>
    </row>
    <row r="181" spans="2:65" s="13" customFormat="1" ht="10.199999999999999">
      <c r="B181" s="158"/>
      <c r="D181" s="146" t="s">
        <v>145</v>
      </c>
      <c r="E181" s="159" t="s">
        <v>19</v>
      </c>
      <c r="F181" s="160" t="s">
        <v>254</v>
      </c>
      <c r="H181" s="161">
        <v>37.9</v>
      </c>
      <c r="I181" s="162"/>
      <c r="L181" s="158"/>
      <c r="M181" s="163"/>
      <c r="T181" s="164"/>
      <c r="AT181" s="159" t="s">
        <v>145</v>
      </c>
      <c r="AU181" s="159" t="s">
        <v>81</v>
      </c>
      <c r="AV181" s="13" t="s">
        <v>81</v>
      </c>
      <c r="AW181" s="13" t="s">
        <v>33</v>
      </c>
      <c r="AX181" s="13" t="s">
        <v>72</v>
      </c>
      <c r="AY181" s="159" t="s">
        <v>132</v>
      </c>
    </row>
    <row r="182" spans="2:65" s="13" customFormat="1" ht="10.199999999999999">
      <c r="B182" s="158"/>
      <c r="D182" s="146" t="s">
        <v>145</v>
      </c>
      <c r="E182" s="159" t="s">
        <v>19</v>
      </c>
      <c r="F182" s="160" t="s">
        <v>255</v>
      </c>
      <c r="H182" s="161">
        <v>151.4</v>
      </c>
      <c r="I182" s="162"/>
      <c r="L182" s="158"/>
      <c r="M182" s="163"/>
      <c r="T182" s="164"/>
      <c r="AT182" s="159" t="s">
        <v>145</v>
      </c>
      <c r="AU182" s="159" t="s">
        <v>81</v>
      </c>
      <c r="AV182" s="13" t="s">
        <v>81</v>
      </c>
      <c r="AW182" s="13" t="s">
        <v>33</v>
      </c>
      <c r="AX182" s="13" t="s">
        <v>72</v>
      </c>
      <c r="AY182" s="159" t="s">
        <v>132</v>
      </c>
    </row>
    <row r="183" spans="2:65" s="13" customFormat="1" ht="10.199999999999999">
      <c r="B183" s="158"/>
      <c r="D183" s="146" t="s">
        <v>145</v>
      </c>
      <c r="E183" s="159" t="s">
        <v>19</v>
      </c>
      <c r="F183" s="160" t="s">
        <v>256</v>
      </c>
      <c r="H183" s="161">
        <v>45.2</v>
      </c>
      <c r="I183" s="162"/>
      <c r="L183" s="158"/>
      <c r="M183" s="163"/>
      <c r="T183" s="164"/>
      <c r="AT183" s="159" t="s">
        <v>145</v>
      </c>
      <c r="AU183" s="159" t="s">
        <v>81</v>
      </c>
      <c r="AV183" s="13" t="s">
        <v>81</v>
      </c>
      <c r="AW183" s="13" t="s">
        <v>33</v>
      </c>
      <c r="AX183" s="13" t="s">
        <v>72</v>
      </c>
      <c r="AY183" s="159" t="s">
        <v>132</v>
      </c>
    </row>
    <row r="184" spans="2:65" s="14" customFormat="1" ht="10.199999999999999">
      <c r="B184" s="165"/>
      <c r="D184" s="146" t="s">
        <v>145</v>
      </c>
      <c r="E184" s="166" t="s">
        <v>19</v>
      </c>
      <c r="F184" s="167" t="s">
        <v>162</v>
      </c>
      <c r="H184" s="168">
        <v>506.49999999999994</v>
      </c>
      <c r="I184" s="169"/>
      <c r="L184" s="165"/>
      <c r="M184" s="170"/>
      <c r="T184" s="171"/>
      <c r="AT184" s="166" t="s">
        <v>145</v>
      </c>
      <c r="AU184" s="166" t="s">
        <v>81</v>
      </c>
      <c r="AV184" s="14" t="s">
        <v>139</v>
      </c>
      <c r="AW184" s="14" t="s">
        <v>33</v>
      </c>
      <c r="AX184" s="14" t="s">
        <v>79</v>
      </c>
      <c r="AY184" s="166" t="s">
        <v>132</v>
      </c>
    </row>
    <row r="185" spans="2:65" s="1" customFormat="1" ht="24.15" customHeight="1">
      <c r="B185" s="34"/>
      <c r="C185" s="133" t="s">
        <v>257</v>
      </c>
      <c r="D185" s="133" t="s">
        <v>134</v>
      </c>
      <c r="E185" s="134" t="s">
        <v>258</v>
      </c>
      <c r="F185" s="135" t="s">
        <v>259</v>
      </c>
      <c r="G185" s="136" t="s">
        <v>137</v>
      </c>
      <c r="H185" s="137">
        <v>584.29999999999995</v>
      </c>
      <c r="I185" s="138"/>
      <c r="J185" s="139">
        <f>ROUND(I185*H185,2)</f>
        <v>0</v>
      </c>
      <c r="K185" s="135" t="s">
        <v>138</v>
      </c>
      <c r="L185" s="34"/>
      <c r="M185" s="140" t="s">
        <v>19</v>
      </c>
      <c r="N185" s="141" t="s">
        <v>43</v>
      </c>
      <c r="P185" s="142">
        <f>O185*H185</f>
        <v>0</v>
      </c>
      <c r="Q185" s="142">
        <v>0</v>
      </c>
      <c r="R185" s="142">
        <f>Q185*H185</f>
        <v>0</v>
      </c>
      <c r="S185" s="142">
        <v>0</v>
      </c>
      <c r="T185" s="143">
        <f>S185*H185</f>
        <v>0</v>
      </c>
      <c r="AR185" s="144" t="s">
        <v>139</v>
      </c>
      <c r="AT185" s="144" t="s">
        <v>134</v>
      </c>
      <c r="AU185" s="144" t="s">
        <v>81</v>
      </c>
      <c r="AY185" s="19" t="s">
        <v>132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9" t="s">
        <v>79</v>
      </c>
      <c r="BK185" s="145">
        <f>ROUND(I185*H185,2)</f>
        <v>0</v>
      </c>
      <c r="BL185" s="19" t="s">
        <v>139</v>
      </c>
      <c r="BM185" s="144" t="s">
        <v>260</v>
      </c>
    </row>
    <row r="186" spans="2:65" s="1" customFormat="1" ht="19.2">
      <c r="B186" s="34"/>
      <c r="D186" s="146" t="s">
        <v>141</v>
      </c>
      <c r="F186" s="147" t="s">
        <v>261</v>
      </c>
      <c r="I186" s="148"/>
      <c r="L186" s="34"/>
      <c r="M186" s="149"/>
      <c r="T186" s="55"/>
      <c r="AT186" s="19" t="s">
        <v>141</v>
      </c>
      <c r="AU186" s="19" t="s">
        <v>81</v>
      </c>
    </row>
    <row r="187" spans="2:65" s="1" customFormat="1" ht="10.199999999999999">
      <c r="B187" s="34"/>
      <c r="D187" s="150" t="s">
        <v>143</v>
      </c>
      <c r="F187" s="151" t="s">
        <v>262</v>
      </c>
      <c r="I187" s="148"/>
      <c r="L187" s="34"/>
      <c r="M187" s="149"/>
      <c r="T187" s="55"/>
      <c r="AT187" s="19" t="s">
        <v>143</v>
      </c>
      <c r="AU187" s="19" t="s">
        <v>81</v>
      </c>
    </row>
    <row r="188" spans="2:65" s="12" customFormat="1" ht="10.199999999999999">
      <c r="B188" s="152"/>
      <c r="D188" s="146" t="s">
        <v>145</v>
      </c>
      <c r="E188" s="153" t="s">
        <v>19</v>
      </c>
      <c r="F188" s="154" t="s">
        <v>216</v>
      </c>
      <c r="H188" s="153" t="s">
        <v>19</v>
      </c>
      <c r="I188" s="155"/>
      <c r="L188" s="152"/>
      <c r="M188" s="156"/>
      <c r="T188" s="157"/>
      <c r="AT188" s="153" t="s">
        <v>145</v>
      </c>
      <c r="AU188" s="153" t="s">
        <v>81</v>
      </c>
      <c r="AV188" s="12" t="s">
        <v>79</v>
      </c>
      <c r="AW188" s="12" t="s">
        <v>33</v>
      </c>
      <c r="AX188" s="12" t="s">
        <v>72</v>
      </c>
      <c r="AY188" s="153" t="s">
        <v>132</v>
      </c>
    </row>
    <row r="189" spans="2:65" s="13" customFormat="1" ht="10.199999999999999">
      <c r="B189" s="158"/>
      <c r="D189" s="146" t="s">
        <v>145</v>
      </c>
      <c r="E189" s="159" t="s">
        <v>19</v>
      </c>
      <c r="F189" s="160" t="s">
        <v>253</v>
      </c>
      <c r="H189" s="161">
        <v>272</v>
      </c>
      <c r="I189" s="162"/>
      <c r="L189" s="158"/>
      <c r="M189" s="163"/>
      <c r="T189" s="164"/>
      <c r="AT189" s="159" t="s">
        <v>145</v>
      </c>
      <c r="AU189" s="159" t="s">
        <v>81</v>
      </c>
      <c r="AV189" s="13" t="s">
        <v>81</v>
      </c>
      <c r="AW189" s="13" t="s">
        <v>33</v>
      </c>
      <c r="AX189" s="13" t="s">
        <v>72</v>
      </c>
      <c r="AY189" s="159" t="s">
        <v>132</v>
      </c>
    </row>
    <row r="190" spans="2:65" s="13" customFormat="1" ht="10.199999999999999">
      <c r="B190" s="158"/>
      <c r="D190" s="146" t="s">
        <v>145</v>
      </c>
      <c r="E190" s="159" t="s">
        <v>19</v>
      </c>
      <c r="F190" s="160" t="s">
        <v>263</v>
      </c>
      <c r="H190" s="161">
        <v>37.9</v>
      </c>
      <c r="I190" s="162"/>
      <c r="L190" s="158"/>
      <c r="M190" s="163"/>
      <c r="T190" s="164"/>
      <c r="AT190" s="159" t="s">
        <v>145</v>
      </c>
      <c r="AU190" s="159" t="s">
        <v>81</v>
      </c>
      <c r="AV190" s="13" t="s">
        <v>81</v>
      </c>
      <c r="AW190" s="13" t="s">
        <v>33</v>
      </c>
      <c r="AX190" s="13" t="s">
        <v>72</v>
      </c>
      <c r="AY190" s="159" t="s">
        <v>132</v>
      </c>
    </row>
    <row r="191" spans="2:65" s="13" customFormat="1" ht="10.199999999999999">
      <c r="B191" s="158"/>
      <c r="D191" s="146" t="s">
        <v>145</v>
      </c>
      <c r="E191" s="159" t="s">
        <v>19</v>
      </c>
      <c r="F191" s="160" t="s">
        <v>264</v>
      </c>
      <c r="H191" s="161">
        <v>151.4</v>
      </c>
      <c r="I191" s="162"/>
      <c r="L191" s="158"/>
      <c r="M191" s="163"/>
      <c r="T191" s="164"/>
      <c r="AT191" s="159" t="s">
        <v>145</v>
      </c>
      <c r="AU191" s="159" t="s">
        <v>81</v>
      </c>
      <c r="AV191" s="13" t="s">
        <v>81</v>
      </c>
      <c r="AW191" s="13" t="s">
        <v>33</v>
      </c>
      <c r="AX191" s="13" t="s">
        <v>72</v>
      </c>
      <c r="AY191" s="159" t="s">
        <v>132</v>
      </c>
    </row>
    <row r="192" spans="2:65" s="13" customFormat="1" ht="10.199999999999999">
      <c r="B192" s="158"/>
      <c r="D192" s="146" t="s">
        <v>145</v>
      </c>
      <c r="E192" s="159" t="s">
        <v>19</v>
      </c>
      <c r="F192" s="160" t="s">
        <v>265</v>
      </c>
      <c r="H192" s="161">
        <v>123</v>
      </c>
      <c r="I192" s="162"/>
      <c r="L192" s="158"/>
      <c r="M192" s="163"/>
      <c r="T192" s="164"/>
      <c r="AT192" s="159" t="s">
        <v>145</v>
      </c>
      <c r="AU192" s="159" t="s">
        <v>81</v>
      </c>
      <c r="AV192" s="13" t="s">
        <v>81</v>
      </c>
      <c r="AW192" s="13" t="s">
        <v>33</v>
      </c>
      <c r="AX192" s="13" t="s">
        <v>72</v>
      </c>
      <c r="AY192" s="159" t="s">
        <v>132</v>
      </c>
    </row>
    <row r="193" spans="2:65" s="14" customFormat="1" ht="10.199999999999999">
      <c r="B193" s="165"/>
      <c r="D193" s="146" t="s">
        <v>145</v>
      </c>
      <c r="E193" s="166" t="s">
        <v>19</v>
      </c>
      <c r="F193" s="167" t="s">
        <v>162</v>
      </c>
      <c r="H193" s="168">
        <v>584.29999999999995</v>
      </c>
      <c r="I193" s="169"/>
      <c r="L193" s="165"/>
      <c r="M193" s="170"/>
      <c r="T193" s="171"/>
      <c r="AT193" s="166" t="s">
        <v>145</v>
      </c>
      <c r="AU193" s="166" t="s">
        <v>81</v>
      </c>
      <c r="AV193" s="14" t="s">
        <v>139</v>
      </c>
      <c r="AW193" s="14" t="s">
        <v>33</v>
      </c>
      <c r="AX193" s="14" t="s">
        <v>79</v>
      </c>
      <c r="AY193" s="166" t="s">
        <v>132</v>
      </c>
    </row>
    <row r="194" spans="2:65" s="11" customFormat="1" ht="22.8" customHeight="1">
      <c r="B194" s="121"/>
      <c r="D194" s="122" t="s">
        <v>71</v>
      </c>
      <c r="E194" s="131" t="s">
        <v>81</v>
      </c>
      <c r="F194" s="131" t="s">
        <v>266</v>
      </c>
      <c r="I194" s="124"/>
      <c r="J194" s="132">
        <f>BK194</f>
        <v>0</v>
      </c>
      <c r="L194" s="121"/>
      <c r="M194" s="126"/>
      <c r="P194" s="127">
        <f>SUM(P195:P229)</f>
        <v>0</v>
      </c>
      <c r="R194" s="127">
        <f>SUM(R195:R229)</f>
        <v>3.8277987999999996</v>
      </c>
      <c r="T194" s="128">
        <f>SUM(T195:T229)</f>
        <v>0</v>
      </c>
      <c r="AR194" s="122" t="s">
        <v>79</v>
      </c>
      <c r="AT194" s="129" t="s">
        <v>71</v>
      </c>
      <c r="AU194" s="129" t="s">
        <v>79</v>
      </c>
      <c r="AY194" s="122" t="s">
        <v>132</v>
      </c>
      <c r="BK194" s="130">
        <f>SUM(BK195:BK229)</f>
        <v>0</v>
      </c>
    </row>
    <row r="195" spans="2:65" s="1" customFormat="1" ht="24.15" customHeight="1">
      <c r="B195" s="34"/>
      <c r="C195" s="133" t="s">
        <v>267</v>
      </c>
      <c r="D195" s="133" t="s">
        <v>134</v>
      </c>
      <c r="E195" s="134" t="s">
        <v>268</v>
      </c>
      <c r="F195" s="135" t="s">
        <v>269</v>
      </c>
      <c r="G195" s="136" t="s">
        <v>212</v>
      </c>
      <c r="H195" s="137">
        <v>0.22500000000000001</v>
      </c>
      <c r="I195" s="138"/>
      <c r="J195" s="139">
        <f>ROUND(I195*H195,2)</f>
        <v>0</v>
      </c>
      <c r="K195" s="135" t="s">
        <v>138</v>
      </c>
      <c r="L195" s="34"/>
      <c r="M195" s="140" t="s">
        <v>19</v>
      </c>
      <c r="N195" s="141" t="s">
        <v>43</v>
      </c>
      <c r="P195" s="142">
        <f>O195*H195</f>
        <v>0</v>
      </c>
      <c r="Q195" s="142">
        <v>1.98</v>
      </c>
      <c r="R195" s="142">
        <f>Q195*H195</f>
        <v>0.44550000000000001</v>
      </c>
      <c r="S195" s="142">
        <v>0</v>
      </c>
      <c r="T195" s="143">
        <f>S195*H195</f>
        <v>0</v>
      </c>
      <c r="AR195" s="144" t="s">
        <v>139</v>
      </c>
      <c r="AT195" s="144" t="s">
        <v>134</v>
      </c>
      <c r="AU195" s="144" t="s">
        <v>81</v>
      </c>
      <c r="AY195" s="19" t="s">
        <v>132</v>
      </c>
      <c r="BE195" s="145">
        <f>IF(N195="základní",J195,0)</f>
        <v>0</v>
      </c>
      <c r="BF195" s="145">
        <f>IF(N195="snížená",J195,0)</f>
        <v>0</v>
      </c>
      <c r="BG195" s="145">
        <f>IF(N195="zákl. přenesená",J195,0)</f>
        <v>0</v>
      </c>
      <c r="BH195" s="145">
        <f>IF(N195="sníž. přenesená",J195,0)</f>
        <v>0</v>
      </c>
      <c r="BI195" s="145">
        <f>IF(N195="nulová",J195,0)</f>
        <v>0</v>
      </c>
      <c r="BJ195" s="19" t="s">
        <v>79</v>
      </c>
      <c r="BK195" s="145">
        <f>ROUND(I195*H195,2)</f>
        <v>0</v>
      </c>
      <c r="BL195" s="19" t="s">
        <v>139</v>
      </c>
      <c r="BM195" s="144" t="s">
        <v>270</v>
      </c>
    </row>
    <row r="196" spans="2:65" s="1" customFormat="1" ht="19.2">
      <c r="B196" s="34"/>
      <c r="D196" s="146" t="s">
        <v>141</v>
      </c>
      <c r="F196" s="147" t="s">
        <v>271</v>
      </c>
      <c r="I196" s="148"/>
      <c r="L196" s="34"/>
      <c r="M196" s="149"/>
      <c r="T196" s="55"/>
      <c r="AT196" s="19" t="s">
        <v>141</v>
      </c>
      <c r="AU196" s="19" t="s">
        <v>81</v>
      </c>
    </row>
    <row r="197" spans="2:65" s="1" customFormat="1" ht="10.199999999999999">
      <c r="B197" s="34"/>
      <c r="D197" s="150" t="s">
        <v>143</v>
      </c>
      <c r="F197" s="151" t="s">
        <v>272</v>
      </c>
      <c r="I197" s="148"/>
      <c r="L197" s="34"/>
      <c r="M197" s="149"/>
      <c r="T197" s="55"/>
      <c r="AT197" s="19" t="s">
        <v>143</v>
      </c>
      <c r="AU197" s="19" t="s">
        <v>81</v>
      </c>
    </row>
    <row r="198" spans="2:65" s="12" customFormat="1" ht="20.399999999999999">
      <c r="B198" s="152"/>
      <c r="D198" s="146" t="s">
        <v>145</v>
      </c>
      <c r="E198" s="153" t="s">
        <v>19</v>
      </c>
      <c r="F198" s="154" t="s">
        <v>273</v>
      </c>
      <c r="H198" s="153" t="s">
        <v>19</v>
      </c>
      <c r="I198" s="155"/>
      <c r="L198" s="152"/>
      <c r="M198" s="156"/>
      <c r="T198" s="157"/>
      <c r="AT198" s="153" t="s">
        <v>145</v>
      </c>
      <c r="AU198" s="153" t="s">
        <v>81</v>
      </c>
      <c r="AV198" s="12" t="s">
        <v>79</v>
      </c>
      <c r="AW198" s="12" t="s">
        <v>33</v>
      </c>
      <c r="AX198" s="12" t="s">
        <v>72</v>
      </c>
      <c r="AY198" s="153" t="s">
        <v>132</v>
      </c>
    </row>
    <row r="199" spans="2:65" s="13" customFormat="1" ht="10.199999999999999">
      <c r="B199" s="158"/>
      <c r="D199" s="146" t="s">
        <v>145</v>
      </c>
      <c r="E199" s="159" t="s">
        <v>19</v>
      </c>
      <c r="F199" s="160" t="s">
        <v>274</v>
      </c>
      <c r="H199" s="161">
        <v>3.5999999999999997E-2</v>
      </c>
      <c r="I199" s="162"/>
      <c r="L199" s="158"/>
      <c r="M199" s="163"/>
      <c r="T199" s="164"/>
      <c r="AT199" s="159" t="s">
        <v>145</v>
      </c>
      <c r="AU199" s="159" t="s">
        <v>81</v>
      </c>
      <c r="AV199" s="13" t="s">
        <v>81</v>
      </c>
      <c r="AW199" s="13" t="s">
        <v>33</v>
      </c>
      <c r="AX199" s="13" t="s">
        <v>72</v>
      </c>
      <c r="AY199" s="159" t="s">
        <v>132</v>
      </c>
    </row>
    <row r="200" spans="2:65" s="13" customFormat="1" ht="10.199999999999999">
      <c r="B200" s="158"/>
      <c r="D200" s="146" t="s">
        <v>145</v>
      </c>
      <c r="E200" s="159" t="s">
        <v>19</v>
      </c>
      <c r="F200" s="160" t="s">
        <v>275</v>
      </c>
      <c r="H200" s="161">
        <v>0.14399999999999999</v>
      </c>
      <c r="I200" s="162"/>
      <c r="L200" s="158"/>
      <c r="M200" s="163"/>
      <c r="T200" s="164"/>
      <c r="AT200" s="159" t="s">
        <v>145</v>
      </c>
      <c r="AU200" s="159" t="s">
        <v>81</v>
      </c>
      <c r="AV200" s="13" t="s">
        <v>81</v>
      </c>
      <c r="AW200" s="13" t="s">
        <v>33</v>
      </c>
      <c r="AX200" s="13" t="s">
        <v>72</v>
      </c>
      <c r="AY200" s="159" t="s">
        <v>132</v>
      </c>
    </row>
    <row r="201" spans="2:65" s="13" customFormat="1" ht="20.399999999999999">
      <c r="B201" s="158"/>
      <c r="D201" s="146" t="s">
        <v>145</v>
      </c>
      <c r="E201" s="159" t="s">
        <v>19</v>
      </c>
      <c r="F201" s="160" t="s">
        <v>276</v>
      </c>
      <c r="H201" s="161">
        <v>1.7999999999999999E-2</v>
      </c>
      <c r="I201" s="162"/>
      <c r="L201" s="158"/>
      <c r="M201" s="163"/>
      <c r="T201" s="164"/>
      <c r="AT201" s="159" t="s">
        <v>145</v>
      </c>
      <c r="AU201" s="159" t="s">
        <v>81</v>
      </c>
      <c r="AV201" s="13" t="s">
        <v>81</v>
      </c>
      <c r="AW201" s="13" t="s">
        <v>33</v>
      </c>
      <c r="AX201" s="13" t="s">
        <v>72</v>
      </c>
      <c r="AY201" s="159" t="s">
        <v>132</v>
      </c>
    </row>
    <row r="202" spans="2:65" s="12" customFormat="1" ht="10.199999999999999">
      <c r="B202" s="152"/>
      <c r="D202" s="146" t="s">
        <v>145</v>
      </c>
      <c r="E202" s="153" t="s">
        <v>19</v>
      </c>
      <c r="F202" s="154" t="s">
        <v>231</v>
      </c>
      <c r="H202" s="153" t="s">
        <v>19</v>
      </c>
      <c r="I202" s="155"/>
      <c r="L202" s="152"/>
      <c r="M202" s="156"/>
      <c r="T202" s="157"/>
      <c r="AT202" s="153" t="s">
        <v>145</v>
      </c>
      <c r="AU202" s="153" t="s">
        <v>81</v>
      </c>
      <c r="AV202" s="12" t="s">
        <v>79</v>
      </c>
      <c r="AW202" s="12" t="s">
        <v>33</v>
      </c>
      <c r="AX202" s="12" t="s">
        <v>72</v>
      </c>
      <c r="AY202" s="153" t="s">
        <v>132</v>
      </c>
    </row>
    <row r="203" spans="2:65" s="13" customFormat="1" ht="10.199999999999999">
      <c r="B203" s="158"/>
      <c r="D203" s="146" t="s">
        <v>145</v>
      </c>
      <c r="E203" s="159" t="s">
        <v>19</v>
      </c>
      <c r="F203" s="160" t="s">
        <v>277</v>
      </c>
      <c r="H203" s="161">
        <v>2.7E-2</v>
      </c>
      <c r="I203" s="162"/>
      <c r="L203" s="158"/>
      <c r="M203" s="163"/>
      <c r="T203" s="164"/>
      <c r="AT203" s="159" t="s">
        <v>145</v>
      </c>
      <c r="AU203" s="159" t="s">
        <v>81</v>
      </c>
      <c r="AV203" s="13" t="s">
        <v>81</v>
      </c>
      <c r="AW203" s="13" t="s">
        <v>33</v>
      </c>
      <c r="AX203" s="13" t="s">
        <v>72</v>
      </c>
      <c r="AY203" s="159" t="s">
        <v>132</v>
      </c>
    </row>
    <row r="204" spans="2:65" s="14" customFormat="1" ht="10.199999999999999">
      <c r="B204" s="165"/>
      <c r="D204" s="146" t="s">
        <v>145</v>
      </c>
      <c r="E204" s="166" t="s">
        <v>19</v>
      </c>
      <c r="F204" s="167" t="s">
        <v>162</v>
      </c>
      <c r="H204" s="168">
        <v>0.22499999999999998</v>
      </c>
      <c r="I204" s="169"/>
      <c r="L204" s="165"/>
      <c r="M204" s="170"/>
      <c r="T204" s="171"/>
      <c r="AT204" s="166" t="s">
        <v>145</v>
      </c>
      <c r="AU204" s="166" t="s">
        <v>81</v>
      </c>
      <c r="AV204" s="14" t="s">
        <v>139</v>
      </c>
      <c r="AW204" s="14" t="s">
        <v>33</v>
      </c>
      <c r="AX204" s="14" t="s">
        <v>79</v>
      </c>
      <c r="AY204" s="166" t="s">
        <v>132</v>
      </c>
    </row>
    <row r="205" spans="2:65" s="1" customFormat="1" ht="16.5" customHeight="1">
      <c r="B205" s="34"/>
      <c r="C205" s="133" t="s">
        <v>278</v>
      </c>
      <c r="D205" s="133" t="s">
        <v>134</v>
      </c>
      <c r="E205" s="134" t="s">
        <v>279</v>
      </c>
      <c r="F205" s="135" t="s">
        <v>280</v>
      </c>
      <c r="G205" s="136" t="s">
        <v>212</v>
      </c>
      <c r="H205" s="137">
        <v>1.46</v>
      </c>
      <c r="I205" s="138"/>
      <c r="J205" s="139">
        <f>ROUND(I205*H205,2)</f>
        <v>0</v>
      </c>
      <c r="K205" s="135" t="s">
        <v>138</v>
      </c>
      <c r="L205" s="34"/>
      <c r="M205" s="140" t="s">
        <v>19</v>
      </c>
      <c r="N205" s="141" t="s">
        <v>43</v>
      </c>
      <c r="P205" s="142">
        <f>O205*H205</f>
        <v>0</v>
      </c>
      <c r="Q205" s="142">
        <v>2.3010199999999998</v>
      </c>
      <c r="R205" s="142">
        <f>Q205*H205</f>
        <v>3.3594891999999996</v>
      </c>
      <c r="S205" s="142">
        <v>0</v>
      </c>
      <c r="T205" s="143">
        <f>S205*H205</f>
        <v>0</v>
      </c>
      <c r="AR205" s="144" t="s">
        <v>139</v>
      </c>
      <c r="AT205" s="144" t="s">
        <v>134</v>
      </c>
      <c r="AU205" s="144" t="s">
        <v>81</v>
      </c>
      <c r="AY205" s="19" t="s">
        <v>132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9" t="s">
        <v>79</v>
      </c>
      <c r="BK205" s="145">
        <f>ROUND(I205*H205,2)</f>
        <v>0</v>
      </c>
      <c r="BL205" s="19" t="s">
        <v>139</v>
      </c>
      <c r="BM205" s="144" t="s">
        <v>281</v>
      </c>
    </row>
    <row r="206" spans="2:65" s="1" customFormat="1" ht="19.2">
      <c r="B206" s="34"/>
      <c r="D206" s="146" t="s">
        <v>141</v>
      </c>
      <c r="F206" s="147" t="s">
        <v>282</v>
      </c>
      <c r="I206" s="148"/>
      <c r="L206" s="34"/>
      <c r="M206" s="149"/>
      <c r="T206" s="55"/>
      <c r="AT206" s="19" t="s">
        <v>141</v>
      </c>
      <c r="AU206" s="19" t="s">
        <v>81</v>
      </c>
    </row>
    <row r="207" spans="2:65" s="1" customFormat="1" ht="10.199999999999999">
      <c r="B207" s="34"/>
      <c r="D207" s="150" t="s">
        <v>143</v>
      </c>
      <c r="F207" s="151" t="s">
        <v>283</v>
      </c>
      <c r="I207" s="148"/>
      <c r="L207" s="34"/>
      <c r="M207" s="149"/>
      <c r="T207" s="55"/>
      <c r="AT207" s="19" t="s">
        <v>143</v>
      </c>
      <c r="AU207" s="19" t="s">
        <v>81</v>
      </c>
    </row>
    <row r="208" spans="2:65" s="12" customFormat="1" ht="20.399999999999999">
      <c r="B208" s="152"/>
      <c r="D208" s="146" t="s">
        <v>145</v>
      </c>
      <c r="E208" s="153" t="s">
        <v>19</v>
      </c>
      <c r="F208" s="154" t="s">
        <v>273</v>
      </c>
      <c r="H208" s="153" t="s">
        <v>19</v>
      </c>
      <c r="I208" s="155"/>
      <c r="L208" s="152"/>
      <c r="M208" s="156"/>
      <c r="T208" s="157"/>
      <c r="AT208" s="153" t="s">
        <v>145</v>
      </c>
      <c r="AU208" s="153" t="s">
        <v>81</v>
      </c>
      <c r="AV208" s="12" t="s">
        <v>79</v>
      </c>
      <c r="AW208" s="12" t="s">
        <v>33</v>
      </c>
      <c r="AX208" s="12" t="s">
        <v>72</v>
      </c>
      <c r="AY208" s="153" t="s">
        <v>132</v>
      </c>
    </row>
    <row r="209" spans="2:65" s="13" customFormat="1" ht="10.199999999999999">
      <c r="B209" s="158"/>
      <c r="D209" s="146" t="s">
        <v>145</v>
      </c>
      <c r="E209" s="159" t="s">
        <v>19</v>
      </c>
      <c r="F209" s="160" t="s">
        <v>284</v>
      </c>
      <c r="H209" s="161">
        <v>0.216</v>
      </c>
      <c r="I209" s="162"/>
      <c r="L209" s="158"/>
      <c r="M209" s="163"/>
      <c r="T209" s="164"/>
      <c r="AT209" s="159" t="s">
        <v>145</v>
      </c>
      <c r="AU209" s="159" t="s">
        <v>81</v>
      </c>
      <c r="AV209" s="13" t="s">
        <v>81</v>
      </c>
      <c r="AW209" s="13" t="s">
        <v>33</v>
      </c>
      <c r="AX209" s="13" t="s">
        <v>72</v>
      </c>
      <c r="AY209" s="159" t="s">
        <v>132</v>
      </c>
    </row>
    <row r="210" spans="2:65" s="13" customFormat="1" ht="10.199999999999999">
      <c r="B210" s="158"/>
      <c r="D210" s="146" t="s">
        <v>145</v>
      </c>
      <c r="E210" s="159" t="s">
        <v>19</v>
      </c>
      <c r="F210" s="160" t="s">
        <v>285</v>
      </c>
      <c r="H210" s="161">
        <v>0.86399999999999999</v>
      </c>
      <c r="I210" s="162"/>
      <c r="L210" s="158"/>
      <c r="M210" s="163"/>
      <c r="T210" s="164"/>
      <c r="AT210" s="159" t="s">
        <v>145</v>
      </c>
      <c r="AU210" s="159" t="s">
        <v>81</v>
      </c>
      <c r="AV210" s="13" t="s">
        <v>81</v>
      </c>
      <c r="AW210" s="13" t="s">
        <v>33</v>
      </c>
      <c r="AX210" s="13" t="s">
        <v>72</v>
      </c>
      <c r="AY210" s="159" t="s">
        <v>132</v>
      </c>
    </row>
    <row r="211" spans="2:65" s="13" customFormat="1" ht="20.399999999999999">
      <c r="B211" s="158"/>
      <c r="D211" s="146" t="s">
        <v>145</v>
      </c>
      <c r="E211" s="159" t="s">
        <v>19</v>
      </c>
      <c r="F211" s="160" t="s">
        <v>286</v>
      </c>
      <c r="H211" s="161">
        <v>0.108</v>
      </c>
      <c r="I211" s="162"/>
      <c r="L211" s="158"/>
      <c r="M211" s="163"/>
      <c r="T211" s="164"/>
      <c r="AT211" s="159" t="s">
        <v>145</v>
      </c>
      <c r="AU211" s="159" t="s">
        <v>81</v>
      </c>
      <c r="AV211" s="13" t="s">
        <v>81</v>
      </c>
      <c r="AW211" s="13" t="s">
        <v>33</v>
      </c>
      <c r="AX211" s="13" t="s">
        <v>72</v>
      </c>
      <c r="AY211" s="159" t="s">
        <v>132</v>
      </c>
    </row>
    <row r="212" spans="2:65" s="12" customFormat="1" ht="10.199999999999999">
      <c r="B212" s="152"/>
      <c r="D212" s="146" t="s">
        <v>145</v>
      </c>
      <c r="E212" s="153" t="s">
        <v>19</v>
      </c>
      <c r="F212" s="154" t="s">
        <v>231</v>
      </c>
      <c r="H212" s="153" t="s">
        <v>19</v>
      </c>
      <c r="I212" s="155"/>
      <c r="L212" s="152"/>
      <c r="M212" s="156"/>
      <c r="T212" s="157"/>
      <c r="AT212" s="153" t="s">
        <v>145</v>
      </c>
      <c r="AU212" s="153" t="s">
        <v>81</v>
      </c>
      <c r="AV212" s="12" t="s">
        <v>79</v>
      </c>
      <c r="AW212" s="12" t="s">
        <v>33</v>
      </c>
      <c r="AX212" s="12" t="s">
        <v>72</v>
      </c>
      <c r="AY212" s="153" t="s">
        <v>132</v>
      </c>
    </row>
    <row r="213" spans="2:65" s="13" customFormat="1" ht="10.199999999999999">
      <c r="B213" s="158"/>
      <c r="D213" s="146" t="s">
        <v>145</v>
      </c>
      <c r="E213" s="159" t="s">
        <v>19</v>
      </c>
      <c r="F213" s="160" t="s">
        <v>287</v>
      </c>
      <c r="H213" s="161">
        <v>0.216</v>
      </c>
      <c r="I213" s="162"/>
      <c r="L213" s="158"/>
      <c r="M213" s="163"/>
      <c r="T213" s="164"/>
      <c r="AT213" s="159" t="s">
        <v>145</v>
      </c>
      <c r="AU213" s="159" t="s">
        <v>81</v>
      </c>
      <c r="AV213" s="13" t="s">
        <v>81</v>
      </c>
      <c r="AW213" s="13" t="s">
        <v>33</v>
      </c>
      <c r="AX213" s="13" t="s">
        <v>72</v>
      </c>
      <c r="AY213" s="159" t="s">
        <v>132</v>
      </c>
    </row>
    <row r="214" spans="2:65" s="15" customFormat="1" ht="10.199999999999999">
      <c r="B214" s="172"/>
      <c r="D214" s="146" t="s">
        <v>145</v>
      </c>
      <c r="E214" s="173" t="s">
        <v>19</v>
      </c>
      <c r="F214" s="174" t="s">
        <v>288</v>
      </c>
      <c r="H214" s="175">
        <v>1.4040000000000001</v>
      </c>
      <c r="I214" s="176"/>
      <c r="L214" s="172"/>
      <c r="M214" s="177"/>
      <c r="T214" s="178"/>
      <c r="AT214" s="173" t="s">
        <v>145</v>
      </c>
      <c r="AU214" s="173" t="s">
        <v>81</v>
      </c>
      <c r="AV214" s="15" t="s">
        <v>154</v>
      </c>
      <c r="AW214" s="15" t="s">
        <v>33</v>
      </c>
      <c r="AX214" s="15" t="s">
        <v>72</v>
      </c>
      <c r="AY214" s="173" t="s">
        <v>132</v>
      </c>
    </row>
    <row r="215" spans="2:65" s="13" customFormat="1" ht="10.199999999999999">
      <c r="B215" s="158"/>
      <c r="D215" s="146" t="s">
        <v>145</v>
      </c>
      <c r="E215" s="159" t="s">
        <v>19</v>
      </c>
      <c r="F215" s="160" t="s">
        <v>289</v>
      </c>
      <c r="H215" s="161">
        <v>5.6000000000000001E-2</v>
      </c>
      <c r="I215" s="162"/>
      <c r="L215" s="158"/>
      <c r="M215" s="163"/>
      <c r="T215" s="164"/>
      <c r="AT215" s="159" t="s">
        <v>145</v>
      </c>
      <c r="AU215" s="159" t="s">
        <v>81</v>
      </c>
      <c r="AV215" s="13" t="s">
        <v>81</v>
      </c>
      <c r="AW215" s="13" t="s">
        <v>33</v>
      </c>
      <c r="AX215" s="13" t="s">
        <v>72</v>
      </c>
      <c r="AY215" s="159" t="s">
        <v>132</v>
      </c>
    </row>
    <row r="216" spans="2:65" s="14" customFormat="1" ht="10.199999999999999">
      <c r="B216" s="165"/>
      <c r="D216" s="146" t="s">
        <v>145</v>
      </c>
      <c r="E216" s="166" t="s">
        <v>19</v>
      </c>
      <c r="F216" s="167" t="s">
        <v>162</v>
      </c>
      <c r="H216" s="168">
        <v>1.4600000000000002</v>
      </c>
      <c r="I216" s="169"/>
      <c r="L216" s="165"/>
      <c r="M216" s="170"/>
      <c r="T216" s="171"/>
      <c r="AT216" s="166" t="s">
        <v>145</v>
      </c>
      <c r="AU216" s="166" t="s">
        <v>81</v>
      </c>
      <c r="AV216" s="14" t="s">
        <v>139</v>
      </c>
      <c r="AW216" s="14" t="s">
        <v>33</v>
      </c>
      <c r="AX216" s="14" t="s">
        <v>79</v>
      </c>
      <c r="AY216" s="166" t="s">
        <v>132</v>
      </c>
    </row>
    <row r="217" spans="2:65" s="1" customFormat="1" ht="16.5" customHeight="1">
      <c r="B217" s="34"/>
      <c r="C217" s="133" t="s">
        <v>290</v>
      </c>
      <c r="D217" s="133" t="s">
        <v>134</v>
      </c>
      <c r="E217" s="134" t="s">
        <v>291</v>
      </c>
      <c r="F217" s="135" t="s">
        <v>292</v>
      </c>
      <c r="G217" s="136" t="s">
        <v>137</v>
      </c>
      <c r="H217" s="137">
        <v>8.64</v>
      </c>
      <c r="I217" s="138"/>
      <c r="J217" s="139">
        <f>ROUND(I217*H217,2)</f>
        <v>0</v>
      </c>
      <c r="K217" s="135" t="s">
        <v>138</v>
      </c>
      <c r="L217" s="34"/>
      <c r="M217" s="140" t="s">
        <v>19</v>
      </c>
      <c r="N217" s="141" t="s">
        <v>43</v>
      </c>
      <c r="P217" s="142">
        <f>O217*H217</f>
        <v>0</v>
      </c>
      <c r="Q217" s="142">
        <v>2.64E-3</v>
      </c>
      <c r="R217" s="142">
        <f>Q217*H217</f>
        <v>2.2809600000000003E-2</v>
      </c>
      <c r="S217" s="142">
        <v>0</v>
      </c>
      <c r="T217" s="143">
        <f>S217*H217</f>
        <v>0</v>
      </c>
      <c r="AR217" s="144" t="s">
        <v>139</v>
      </c>
      <c r="AT217" s="144" t="s">
        <v>134</v>
      </c>
      <c r="AU217" s="144" t="s">
        <v>81</v>
      </c>
      <c r="AY217" s="19" t="s">
        <v>132</v>
      </c>
      <c r="BE217" s="145">
        <f>IF(N217="základní",J217,0)</f>
        <v>0</v>
      </c>
      <c r="BF217" s="145">
        <f>IF(N217="snížená",J217,0)</f>
        <v>0</v>
      </c>
      <c r="BG217" s="145">
        <f>IF(N217="zákl. přenesená",J217,0)</f>
        <v>0</v>
      </c>
      <c r="BH217" s="145">
        <f>IF(N217="sníž. přenesená",J217,0)</f>
        <v>0</v>
      </c>
      <c r="BI217" s="145">
        <f>IF(N217="nulová",J217,0)</f>
        <v>0</v>
      </c>
      <c r="BJ217" s="19" t="s">
        <v>79</v>
      </c>
      <c r="BK217" s="145">
        <f>ROUND(I217*H217,2)</f>
        <v>0</v>
      </c>
      <c r="BL217" s="19" t="s">
        <v>139</v>
      </c>
      <c r="BM217" s="144" t="s">
        <v>293</v>
      </c>
    </row>
    <row r="218" spans="2:65" s="1" customFormat="1" ht="10.199999999999999">
      <c r="B218" s="34"/>
      <c r="D218" s="146" t="s">
        <v>141</v>
      </c>
      <c r="F218" s="147" t="s">
        <v>294</v>
      </c>
      <c r="I218" s="148"/>
      <c r="L218" s="34"/>
      <c r="M218" s="149"/>
      <c r="T218" s="55"/>
      <c r="AT218" s="19" t="s">
        <v>141</v>
      </c>
      <c r="AU218" s="19" t="s">
        <v>81</v>
      </c>
    </row>
    <row r="219" spans="2:65" s="1" customFormat="1" ht="10.199999999999999">
      <c r="B219" s="34"/>
      <c r="D219" s="150" t="s">
        <v>143</v>
      </c>
      <c r="F219" s="151" t="s">
        <v>295</v>
      </c>
      <c r="I219" s="148"/>
      <c r="L219" s="34"/>
      <c r="M219" s="149"/>
      <c r="T219" s="55"/>
      <c r="AT219" s="19" t="s">
        <v>143</v>
      </c>
      <c r="AU219" s="19" t="s">
        <v>81</v>
      </c>
    </row>
    <row r="220" spans="2:65" s="12" customFormat="1" ht="10.199999999999999">
      <c r="B220" s="152"/>
      <c r="D220" s="146" t="s">
        <v>145</v>
      </c>
      <c r="E220" s="153" t="s">
        <v>19</v>
      </c>
      <c r="F220" s="154" t="s">
        <v>227</v>
      </c>
      <c r="H220" s="153" t="s">
        <v>19</v>
      </c>
      <c r="I220" s="155"/>
      <c r="L220" s="152"/>
      <c r="M220" s="156"/>
      <c r="T220" s="157"/>
      <c r="AT220" s="153" t="s">
        <v>145</v>
      </c>
      <c r="AU220" s="153" t="s">
        <v>81</v>
      </c>
      <c r="AV220" s="12" t="s">
        <v>79</v>
      </c>
      <c r="AW220" s="12" t="s">
        <v>33</v>
      </c>
      <c r="AX220" s="12" t="s">
        <v>72</v>
      </c>
      <c r="AY220" s="153" t="s">
        <v>132</v>
      </c>
    </row>
    <row r="221" spans="2:65" s="13" customFormat="1" ht="10.199999999999999">
      <c r="B221" s="158"/>
      <c r="D221" s="146" t="s">
        <v>145</v>
      </c>
      <c r="E221" s="159" t="s">
        <v>19</v>
      </c>
      <c r="F221" s="160" t="s">
        <v>296</v>
      </c>
      <c r="H221" s="161">
        <v>1.44</v>
      </c>
      <c r="I221" s="162"/>
      <c r="L221" s="158"/>
      <c r="M221" s="163"/>
      <c r="T221" s="164"/>
      <c r="AT221" s="159" t="s">
        <v>145</v>
      </c>
      <c r="AU221" s="159" t="s">
        <v>81</v>
      </c>
      <c r="AV221" s="13" t="s">
        <v>81</v>
      </c>
      <c r="AW221" s="13" t="s">
        <v>33</v>
      </c>
      <c r="AX221" s="13" t="s">
        <v>72</v>
      </c>
      <c r="AY221" s="159" t="s">
        <v>132</v>
      </c>
    </row>
    <row r="222" spans="2:65" s="13" customFormat="1" ht="10.199999999999999">
      <c r="B222" s="158"/>
      <c r="D222" s="146" t="s">
        <v>145</v>
      </c>
      <c r="E222" s="159" t="s">
        <v>19</v>
      </c>
      <c r="F222" s="160" t="s">
        <v>297</v>
      </c>
      <c r="H222" s="161">
        <v>5.76</v>
      </c>
      <c r="I222" s="162"/>
      <c r="L222" s="158"/>
      <c r="M222" s="163"/>
      <c r="T222" s="164"/>
      <c r="AT222" s="159" t="s">
        <v>145</v>
      </c>
      <c r="AU222" s="159" t="s">
        <v>81</v>
      </c>
      <c r="AV222" s="13" t="s">
        <v>81</v>
      </c>
      <c r="AW222" s="13" t="s">
        <v>33</v>
      </c>
      <c r="AX222" s="13" t="s">
        <v>72</v>
      </c>
      <c r="AY222" s="159" t="s">
        <v>132</v>
      </c>
    </row>
    <row r="223" spans="2:65" s="13" customFormat="1" ht="20.399999999999999">
      <c r="B223" s="158"/>
      <c r="D223" s="146" t="s">
        <v>145</v>
      </c>
      <c r="E223" s="159" t="s">
        <v>19</v>
      </c>
      <c r="F223" s="160" t="s">
        <v>298</v>
      </c>
      <c r="H223" s="161">
        <v>0.72</v>
      </c>
      <c r="I223" s="162"/>
      <c r="L223" s="158"/>
      <c r="M223" s="163"/>
      <c r="T223" s="164"/>
      <c r="AT223" s="159" t="s">
        <v>145</v>
      </c>
      <c r="AU223" s="159" t="s">
        <v>81</v>
      </c>
      <c r="AV223" s="13" t="s">
        <v>81</v>
      </c>
      <c r="AW223" s="13" t="s">
        <v>33</v>
      </c>
      <c r="AX223" s="13" t="s">
        <v>72</v>
      </c>
      <c r="AY223" s="159" t="s">
        <v>132</v>
      </c>
    </row>
    <row r="224" spans="2:65" s="12" customFormat="1" ht="10.199999999999999">
      <c r="B224" s="152"/>
      <c r="D224" s="146" t="s">
        <v>145</v>
      </c>
      <c r="E224" s="153" t="s">
        <v>19</v>
      </c>
      <c r="F224" s="154" t="s">
        <v>231</v>
      </c>
      <c r="H224" s="153" t="s">
        <v>19</v>
      </c>
      <c r="I224" s="155"/>
      <c r="L224" s="152"/>
      <c r="M224" s="156"/>
      <c r="T224" s="157"/>
      <c r="AT224" s="153" t="s">
        <v>145</v>
      </c>
      <c r="AU224" s="153" t="s">
        <v>81</v>
      </c>
      <c r="AV224" s="12" t="s">
        <v>79</v>
      </c>
      <c r="AW224" s="12" t="s">
        <v>33</v>
      </c>
      <c r="AX224" s="12" t="s">
        <v>72</v>
      </c>
      <c r="AY224" s="153" t="s">
        <v>132</v>
      </c>
    </row>
    <row r="225" spans="2:65" s="13" customFormat="1" ht="10.199999999999999">
      <c r="B225" s="158"/>
      <c r="D225" s="146" t="s">
        <v>145</v>
      </c>
      <c r="E225" s="159" t="s">
        <v>19</v>
      </c>
      <c r="F225" s="160" t="s">
        <v>299</v>
      </c>
      <c r="H225" s="161">
        <v>0.72</v>
      </c>
      <c r="I225" s="162"/>
      <c r="L225" s="158"/>
      <c r="M225" s="163"/>
      <c r="T225" s="164"/>
      <c r="AT225" s="159" t="s">
        <v>145</v>
      </c>
      <c r="AU225" s="159" t="s">
        <v>81</v>
      </c>
      <c r="AV225" s="13" t="s">
        <v>81</v>
      </c>
      <c r="AW225" s="13" t="s">
        <v>33</v>
      </c>
      <c r="AX225" s="13" t="s">
        <v>72</v>
      </c>
      <c r="AY225" s="159" t="s">
        <v>132</v>
      </c>
    </row>
    <row r="226" spans="2:65" s="14" customFormat="1" ht="10.199999999999999">
      <c r="B226" s="165"/>
      <c r="D226" s="146" t="s">
        <v>145</v>
      </c>
      <c r="E226" s="166" t="s">
        <v>19</v>
      </c>
      <c r="F226" s="167" t="s">
        <v>162</v>
      </c>
      <c r="H226" s="168">
        <v>8.6399999999999988</v>
      </c>
      <c r="I226" s="169"/>
      <c r="L226" s="165"/>
      <c r="M226" s="170"/>
      <c r="T226" s="171"/>
      <c r="AT226" s="166" t="s">
        <v>145</v>
      </c>
      <c r="AU226" s="166" t="s">
        <v>81</v>
      </c>
      <c r="AV226" s="14" t="s">
        <v>139</v>
      </c>
      <c r="AW226" s="14" t="s">
        <v>33</v>
      </c>
      <c r="AX226" s="14" t="s">
        <v>79</v>
      </c>
      <c r="AY226" s="166" t="s">
        <v>132</v>
      </c>
    </row>
    <row r="227" spans="2:65" s="1" customFormat="1" ht="16.5" customHeight="1">
      <c r="B227" s="34"/>
      <c r="C227" s="133" t="s">
        <v>300</v>
      </c>
      <c r="D227" s="133" t="s">
        <v>134</v>
      </c>
      <c r="E227" s="134" t="s">
        <v>301</v>
      </c>
      <c r="F227" s="135" t="s">
        <v>302</v>
      </c>
      <c r="G227" s="136" t="s">
        <v>137</v>
      </c>
      <c r="H227" s="137">
        <v>8.64</v>
      </c>
      <c r="I227" s="138"/>
      <c r="J227" s="139">
        <f>ROUND(I227*H227,2)</f>
        <v>0</v>
      </c>
      <c r="K227" s="135" t="s">
        <v>138</v>
      </c>
      <c r="L227" s="34"/>
      <c r="M227" s="140" t="s">
        <v>19</v>
      </c>
      <c r="N227" s="141" t="s">
        <v>43</v>
      </c>
      <c r="P227" s="142">
        <f>O227*H227</f>
        <v>0</v>
      </c>
      <c r="Q227" s="142">
        <v>0</v>
      </c>
      <c r="R227" s="142">
        <f>Q227*H227</f>
        <v>0</v>
      </c>
      <c r="S227" s="142">
        <v>0</v>
      </c>
      <c r="T227" s="143">
        <f>S227*H227</f>
        <v>0</v>
      </c>
      <c r="AR227" s="144" t="s">
        <v>139</v>
      </c>
      <c r="AT227" s="144" t="s">
        <v>134</v>
      </c>
      <c r="AU227" s="144" t="s">
        <v>81</v>
      </c>
      <c r="AY227" s="19" t="s">
        <v>132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9" t="s">
        <v>79</v>
      </c>
      <c r="BK227" s="145">
        <f>ROUND(I227*H227,2)</f>
        <v>0</v>
      </c>
      <c r="BL227" s="19" t="s">
        <v>139</v>
      </c>
      <c r="BM227" s="144" t="s">
        <v>303</v>
      </c>
    </row>
    <row r="228" spans="2:65" s="1" customFormat="1" ht="10.199999999999999">
      <c r="B228" s="34"/>
      <c r="D228" s="146" t="s">
        <v>141</v>
      </c>
      <c r="F228" s="147" t="s">
        <v>304</v>
      </c>
      <c r="I228" s="148"/>
      <c r="L228" s="34"/>
      <c r="M228" s="149"/>
      <c r="T228" s="55"/>
      <c r="AT228" s="19" t="s">
        <v>141</v>
      </c>
      <c r="AU228" s="19" t="s">
        <v>81</v>
      </c>
    </row>
    <row r="229" spans="2:65" s="1" customFormat="1" ht="10.199999999999999">
      <c r="B229" s="34"/>
      <c r="D229" s="150" t="s">
        <v>143</v>
      </c>
      <c r="F229" s="151" t="s">
        <v>305</v>
      </c>
      <c r="I229" s="148"/>
      <c r="L229" s="34"/>
      <c r="M229" s="149"/>
      <c r="T229" s="55"/>
      <c r="AT229" s="19" t="s">
        <v>143</v>
      </c>
      <c r="AU229" s="19" t="s">
        <v>81</v>
      </c>
    </row>
    <row r="230" spans="2:65" s="11" customFormat="1" ht="22.8" customHeight="1">
      <c r="B230" s="121"/>
      <c r="D230" s="122" t="s">
        <v>71</v>
      </c>
      <c r="E230" s="131" t="s">
        <v>169</v>
      </c>
      <c r="F230" s="131" t="s">
        <v>306</v>
      </c>
      <c r="I230" s="124"/>
      <c r="J230" s="132">
        <f>BK230</f>
        <v>0</v>
      </c>
      <c r="L230" s="121"/>
      <c r="M230" s="126"/>
      <c r="P230" s="127">
        <f>SUM(P231:P334)</f>
        <v>0</v>
      </c>
      <c r="R230" s="127">
        <f>SUM(R231:R334)</f>
        <v>422.3248210000001</v>
      </c>
      <c r="T230" s="128">
        <f>SUM(T231:T334)</f>
        <v>0</v>
      </c>
      <c r="AR230" s="122" t="s">
        <v>79</v>
      </c>
      <c r="AT230" s="129" t="s">
        <v>71</v>
      </c>
      <c r="AU230" s="129" t="s">
        <v>79</v>
      </c>
      <c r="AY230" s="122" t="s">
        <v>132</v>
      </c>
      <c r="BK230" s="130">
        <f>SUM(BK231:BK334)</f>
        <v>0</v>
      </c>
    </row>
    <row r="231" spans="2:65" s="1" customFormat="1" ht="24.15" customHeight="1">
      <c r="B231" s="34"/>
      <c r="C231" s="133" t="s">
        <v>307</v>
      </c>
      <c r="D231" s="133" t="s">
        <v>134</v>
      </c>
      <c r="E231" s="134" t="s">
        <v>308</v>
      </c>
      <c r="F231" s="135" t="s">
        <v>309</v>
      </c>
      <c r="G231" s="136" t="s">
        <v>137</v>
      </c>
      <c r="H231" s="137">
        <v>461.3</v>
      </c>
      <c r="I231" s="138"/>
      <c r="J231" s="139">
        <f>ROUND(I231*H231,2)</f>
        <v>0</v>
      </c>
      <c r="K231" s="135" t="s">
        <v>19</v>
      </c>
      <c r="L231" s="34"/>
      <c r="M231" s="140" t="s">
        <v>19</v>
      </c>
      <c r="N231" s="141" t="s">
        <v>43</v>
      </c>
      <c r="P231" s="142">
        <f>O231*H231</f>
        <v>0</v>
      </c>
      <c r="Q231" s="142">
        <v>0.115</v>
      </c>
      <c r="R231" s="142">
        <f>Q231*H231</f>
        <v>53.049500000000002</v>
      </c>
      <c r="S231" s="142">
        <v>0</v>
      </c>
      <c r="T231" s="143">
        <f>S231*H231</f>
        <v>0</v>
      </c>
      <c r="AR231" s="144" t="s">
        <v>139</v>
      </c>
      <c r="AT231" s="144" t="s">
        <v>134</v>
      </c>
      <c r="AU231" s="144" t="s">
        <v>81</v>
      </c>
      <c r="AY231" s="19" t="s">
        <v>132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9" t="s">
        <v>79</v>
      </c>
      <c r="BK231" s="145">
        <f>ROUND(I231*H231,2)</f>
        <v>0</v>
      </c>
      <c r="BL231" s="19" t="s">
        <v>139</v>
      </c>
      <c r="BM231" s="144" t="s">
        <v>310</v>
      </c>
    </row>
    <row r="232" spans="2:65" s="1" customFormat="1" ht="28.8">
      <c r="B232" s="34"/>
      <c r="D232" s="146" t="s">
        <v>141</v>
      </c>
      <c r="F232" s="147" t="s">
        <v>311</v>
      </c>
      <c r="I232" s="148"/>
      <c r="L232" s="34"/>
      <c r="M232" s="149"/>
      <c r="T232" s="55"/>
      <c r="AT232" s="19" t="s">
        <v>141</v>
      </c>
      <c r="AU232" s="19" t="s">
        <v>81</v>
      </c>
    </row>
    <row r="233" spans="2:65" s="12" customFormat="1" ht="10.199999999999999">
      <c r="B233" s="152"/>
      <c r="D233" s="146" t="s">
        <v>145</v>
      </c>
      <c r="E233" s="153" t="s">
        <v>19</v>
      </c>
      <c r="F233" s="154" t="s">
        <v>216</v>
      </c>
      <c r="H233" s="153" t="s">
        <v>19</v>
      </c>
      <c r="I233" s="155"/>
      <c r="L233" s="152"/>
      <c r="M233" s="156"/>
      <c r="T233" s="157"/>
      <c r="AT233" s="153" t="s">
        <v>145</v>
      </c>
      <c r="AU233" s="153" t="s">
        <v>81</v>
      </c>
      <c r="AV233" s="12" t="s">
        <v>79</v>
      </c>
      <c r="AW233" s="12" t="s">
        <v>33</v>
      </c>
      <c r="AX233" s="12" t="s">
        <v>72</v>
      </c>
      <c r="AY233" s="153" t="s">
        <v>132</v>
      </c>
    </row>
    <row r="234" spans="2:65" s="13" customFormat="1" ht="10.199999999999999">
      <c r="B234" s="158"/>
      <c r="D234" s="146" t="s">
        <v>145</v>
      </c>
      <c r="E234" s="159" t="s">
        <v>19</v>
      </c>
      <c r="F234" s="160" t="s">
        <v>312</v>
      </c>
      <c r="H234" s="161">
        <v>272</v>
      </c>
      <c r="I234" s="162"/>
      <c r="L234" s="158"/>
      <c r="M234" s="163"/>
      <c r="T234" s="164"/>
      <c r="AT234" s="159" t="s">
        <v>145</v>
      </c>
      <c r="AU234" s="159" t="s">
        <v>81</v>
      </c>
      <c r="AV234" s="13" t="s">
        <v>81</v>
      </c>
      <c r="AW234" s="13" t="s">
        <v>33</v>
      </c>
      <c r="AX234" s="13" t="s">
        <v>72</v>
      </c>
      <c r="AY234" s="159" t="s">
        <v>132</v>
      </c>
    </row>
    <row r="235" spans="2:65" s="13" customFormat="1" ht="10.199999999999999">
      <c r="B235" s="158"/>
      <c r="D235" s="146" t="s">
        <v>145</v>
      </c>
      <c r="E235" s="159" t="s">
        <v>19</v>
      </c>
      <c r="F235" s="160" t="s">
        <v>313</v>
      </c>
      <c r="H235" s="161">
        <v>37.9</v>
      </c>
      <c r="I235" s="162"/>
      <c r="L235" s="158"/>
      <c r="M235" s="163"/>
      <c r="T235" s="164"/>
      <c r="AT235" s="159" t="s">
        <v>145</v>
      </c>
      <c r="AU235" s="159" t="s">
        <v>81</v>
      </c>
      <c r="AV235" s="13" t="s">
        <v>81</v>
      </c>
      <c r="AW235" s="13" t="s">
        <v>33</v>
      </c>
      <c r="AX235" s="13" t="s">
        <v>72</v>
      </c>
      <c r="AY235" s="159" t="s">
        <v>132</v>
      </c>
    </row>
    <row r="236" spans="2:65" s="13" customFormat="1" ht="10.199999999999999">
      <c r="B236" s="158"/>
      <c r="D236" s="146" t="s">
        <v>145</v>
      </c>
      <c r="E236" s="159" t="s">
        <v>19</v>
      </c>
      <c r="F236" s="160" t="s">
        <v>314</v>
      </c>
      <c r="H236" s="161">
        <v>151.4</v>
      </c>
      <c r="I236" s="162"/>
      <c r="L236" s="158"/>
      <c r="M236" s="163"/>
      <c r="T236" s="164"/>
      <c r="AT236" s="159" t="s">
        <v>145</v>
      </c>
      <c r="AU236" s="159" t="s">
        <v>81</v>
      </c>
      <c r="AV236" s="13" t="s">
        <v>81</v>
      </c>
      <c r="AW236" s="13" t="s">
        <v>33</v>
      </c>
      <c r="AX236" s="13" t="s">
        <v>72</v>
      </c>
      <c r="AY236" s="159" t="s">
        <v>132</v>
      </c>
    </row>
    <row r="237" spans="2:65" s="14" customFormat="1" ht="10.199999999999999">
      <c r="B237" s="165"/>
      <c r="D237" s="146" t="s">
        <v>145</v>
      </c>
      <c r="E237" s="166" t="s">
        <v>19</v>
      </c>
      <c r="F237" s="167" t="s">
        <v>162</v>
      </c>
      <c r="H237" s="168">
        <v>461.29999999999995</v>
      </c>
      <c r="I237" s="169"/>
      <c r="L237" s="165"/>
      <c r="M237" s="170"/>
      <c r="T237" s="171"/>
      <c r="AT237" s="166" t="s">
        <v>145</v>
      </c>
      <c r="AU237" s="166" t="s">
        <v>81</v>
      </c>
      <c r="AV237" s="14" t="s">
        <v>139</v>
      </c>
      <c r="AW237" s="14" t="s">
        <v>33</v>
      </c>
      <c r="AX237" s="14" t="s">
        <v>79</v>
      </c>
      <c r="AY237" s="166" t="s">
        <v>132</v>
      </c>
    </row>
    <row r="238" spans="2:65" s="1" customFormat="1" ht="37.799999999999997" customHeight="1">
      <c r="B238" s="34"/>
      <c r="C238" s="133" t="s">
        <v>7</v>
      </c>
      <c r="D238" s="133" t="s">
        <v>134</v>
      </c>
      <c r="E238" s="134" t="s">
        <v>315</v>
      </c>
      <c r="F238" s="135" t="s">
        <v>316</v>
      </c>
      <c r="G238" s="136" t="s">
        <v>137</v>
      </c>
      <c r="H238" s="137">
        <v>461.3</v>
      </c>
      <c r="I238" s="138"/>
      <c r="J238" s="139">
        <f>ROUND(I238*H238,2)</f>
        <v>0</v>
      </c>
      <c r="K238" s="135" t="s">
        <v>19</v>
      </c>
      <c r="L238" s="34"/>
      <c r="M238" s="140" t="s">
        <v>19</v>
      </c>
      <c r="N238" s="141" t="s">
        <v>43</v>
      </c>
      <c r="P238" s="142">
        <f>O238*H238</f>
        <v>0</v>
      </c>
      <c r="Q238" s="142">
        <v>0.48574000000000001</v>
      </c>
      <c r="R238" s="142">
        <f>Q238*H238</f>
        <v>224.07186200000001</v>
      </c>
      <c r="S238" s="142">
        <v>0</v>
      </c>
      <c r="T238" s="143">
        <f>S238*H238</f>
        <v>0</v>
      </c>
      <c r="AR238" s="144" t="s">
        <v>139</v>
      </c>
      <c r="AT238" s="144" t="s">
        <v>134</v>
      </c>
      <c r="AU238" s="144" t="s">
        <v>81</v>
      </c>
      <c r="AY238" s="19" t="s">
        <v>132</v>
      </c>
      <c r="BE238" s="145">
        <f>IF(N238="základní",J238,0)</f>
        <v>0</v>
      </c>
      <c r="BF238" s="145">
        <f>IF(N238="snížená",J238,0)</f>
        <v>0</v>
      </c>
      <c r="BG238" s="145">
        <f>IF(N238="zákl. přenesená",J238,0)</f>
        <v>0</v>
      </c>
      <c r="BH238" s="145">
        <f>IF(N238="sníž. přenesená",J238,0)</f>
        <v>0</v>
      </c>
      <c r="BI238" s="145">
        <f>IF(N238="nulová",J238,0)</f>
        <v>0</v>
      </c>
      <c r="BJ238" s="19" t="s">
        <v>79</v>
      </c>
      <c r="BK238" s="145">
        <f>ROUND(I238*H238,2)</f>
        <v>0</v>
      </c>
      <c r="BL238" s="19" t="s">
        <v>139</v>
      </c>
      <c r="BM238" s="144" t="s">
        <v>317</v>
      </c>
    </row>
    <row r="239" spans="2:65" s="1" customFormat="1" ht="28.8">
      <c r="B239" s="34"/>
      <c r="D239" s="146" t="s">
        <v>141</v>
      </c>
      <c r="F239" s="147" t="s">
        <v>318</v>
      </c>
      <c r="I239" s="148"/>
      <c r="L239" s="34"/>
      <c r="M239" s="149"/>
      <c r="T239" s="55"/>
      <c r="AT239" s="19" t="s">
        <v>141</v>
      </c>
      <c r="AU239" s="19" t="s">
        <v>81</v>
      </c>
    </row>
    <row r="240" spans="2:65" s="12" customFormat="1" ht="10.199999999999999">
      <c r="B240" s="152"/>
      <c r="D240" s="146" t="s">
        <v>145</v>
      </c>
      <c r="E240" s="153" t="s">
        <v>19</v>
      </c>
      <c r="F240" s="154" t="s">
        <v>216</v>
      </c>
      <c r="H240" s="153" t="s">
        <v>19</v>
      </c>
      <c r="I240" s="155"/>
      <c r="L240" s="152"/>
      <c r="M240" s="156"/>
      <c r="T240" s="157"/>
      <c r="AT240" s="153" t="s">
        <v>145</v>
      </c>
      <c r="AU240" s="153" t="s">
        <v>81</v>
      </c>
      <c r="AV240" s="12" t="s">
        <v>79</v>
      </c>
      <c r="AW240" s="12" t="s">
        <v>33</v>
      </c>
      <c r="AX240" s="12" t="s">
        <v>72</v>
      </c>
      <c r="AY240" s="153" t="s">
        <v>132</v>
      </c>
    </row>
    <row r="241" spans="2:65" s="13" customFormat="1" ht="10.199999999999999">
      <c r="B241" s="158"/>
      <c r="D241" s="146" t="s">
        <v>145</v>
      </c>
      <c r="E241" s="159" t="s">
        <v>19</v>
      </c>
      <c r="F241" s="160" t="s">
        <v>319</v>
      </c>
      <c r="H241" s="161">
        <v>272</v>
      </c>
      <c r="I241" s="162"/>
      <c r="L241" s="158"/>
      <c r="M241" s="163"/>
      <c r="T241" s="164"/>
      <c r="AT241" s="159" t="s">
        <v>145</v>
      </c>
      <c r="AU241" s="159" t="s">
        <v>81</v>
      </c>
      <c r="AV241" s="13" t="s">
        <v>81</v>
      </c>
      <c r="AW241" s="13" t="s">
        <v>33</v>
      </c>
      <c r="AX241" s="13" t="s">
        <v>72</v>
      </c>
      <c r="AY241" s="159" t="s">
        <v>132</v>
      </c>
    </row>
    <row r="242" spans="2:65" s="13" customFormat="1" ht="10.199999999999999">
      <c r="B242" s="158"/>
      <c r="D242" s="146" t="s">
        <v>145</v>
      </c>
      <c r="E242" s="159" t="s">
        <v>19</v>
      </c>
      <c r="F242" s="160" t="s">
        <v>320</v>
      </c>
      <c r="H242" s="161">
        <v>37.9</v>
      </c>
      <c r="I242" s="162"/>
      <c r="L242" s="158"/>
      <c r="M242" s="163"/>
      <c r="T242" s="164"/>
      <c r="AT242" s="159" t="s">
        <v>145</v>
      </c>
      <c r="AU242" s="159" t="s">
        <v>81</v>
      </c>
      <c r="AV242" s="13" t="s">
        <v>81</v>
      </c>
      <c r="AW242" s="13" t="s">
        <v>33</v>
      </c>
      <c r="AX242" s="13" t="s">
        <v>72</v>
      </c>
      <c r="AY242" s="159" t="s">
        <v>132</v>
      </c>
    </row>
    <row r="243" spans="2:65" s="13" customFormat="1" ht="10.199999999999999">
      <c r="B243" s="158"/>
      <c r="D243" s="146" t="s">
        <v>145</v>
      </c>
      <c r="E243" s="159" t="s">
        <v>19</v>
      </c>
      <c r="F243" s="160" t="s">
        <v>321</v>
      </c>
      <c r="H243" s="161">
        <v>151.4</v>
      </c>
      <c r="I243" s="162"/>
      <c r="L243" s="158"/>
      <c r="M243" s="163"/>
      <c r="T243" s="164"/>
      <c r="AT243" s="159" t="s">
        <v>145</v>
      </c>
      <c r="AU243" s="159" t="s">
        <v>81</v>
      </c>
      <c r="AV243" s="13" t="s">
        <v>81</v>
      </c>
      <c r="AW243" s="13" t="s">
        <v>33</v>
      </c>
      <c r="AX243" s="13" t="s">
        <v>72</v>
      </c>
      <c r="AY243" s="159" t="s">
        <v>132</v>
      </c>
    </row>
    <row r="244" spans="2:65" s="14" customFormat="1" ht="10.199999999999999">
      <c r="B244" s="165"/>
      <c r="D244" s="146" t="s">
        <v>145</v>
      </c>
      <c r="E244" s="166" t="s">
        <v>19</v>
      </c>
      <c r="F244" s="167" t="s">
        <v>162</v>
      </c>
      <c r="H244" s="168">
        <v>461.29999999999995</v>
      </c>
      <c r="I244" s="169"/>
      <c r="L244" s="165"/>
      <c r="M244" s="170"/>
      <c r="T244" s="171"/>
      <c r="AT244" s="166" t="s">
        <v>145</v>
      </c>
      <c r="AU244" s="166" t="s">
        <v>81</v>
      </c>
      <c r="AV244" s="14" t="s">
        <v>139</v>
      </c>
      <c r="AW244" s="14" t="s">
        <v>33</v>
      </c>
      <c r="AX244" s="14" t="s">
        <v>79</v>
      </c>
      <c r="AY244" s="166" t="s">
        <v>132</v>
      </c>
    </row>
    <row r="245" spans="2:65" s="1" customFormat="1" ht="24.15" customHeight="1">
      <c r="B245" s="34"/>
      <c r="C245" s="133" t="s">
        <v>322</v>
      </c>
      <c r="D245" s="133" t="s">
        <v>134</v>
      </c>
      <c r="E245" s="134" t="s">
        <v>323</v>
      </c>
      <c r="F245" s="135" t="s">
        <v>324</v>
      </c>
      <c r="G245" s="136" t="s">
        <v>137</v>
      </c>
      <c r="H245" s="137">
        <v>37.9</v>
      </c>
      <c r="I245" s="138"/>
      <c r="J245" s="139">
        <f>ROUND(I245*H245,2)</f>
        <v>0</v>
      </c>
      <c r="K245" s="135" t="s">
        <v>138</v>
      </c>
      <c r="L245" s="34"/>
      <c r="M245" s="140" t="s">
        <v>19</v>
      </c>
      <c r="N245" s="141" t="s">
        <v>43</v>
      </c>
      <c r="P245" s="142">
        <f>O245*H245</f>
        <v>0</v>
      </c>
      <c r="Q245" s="142">
        <v>8.9219999999999994E-2</v>
      </c>
      <c r="R245" s="142">
        <f>Q245*H245</f>
        <v>3.3814379999999997</v>
      </c>
      <c r="S245" s="142">
        <v>0</v>
      </c>
      <c r="T245" s="143">
        <f>S245*H245</f>
        <v>0</v>
      </c>
      <c r="AR245" s="144" t="s">
        <v>139</v>
      </c>
      <c r="AT245" s="144" t="s">
        <v>134</v>
      </c>
      <c r="AU245" s="144" t="s">
        <v>81</v>
      </c>
      <c r="AY245" s="19" t="s">
        <v>132</v>
      </c>
      <c r="BE245" s="145">
        <f>IF(N245="základní",J245,0)</f>
        <v>0</v>
      </c>
      <c r="BF245" s="145">
        <f>IF(N245="snížená",J245,0)</f>
        <v>0</v>
      </c>
      <c r="BG245" s="145">
        <f>IF(N245="zákl. přenesená",J245,0)</f>
        <v>0</v>
      </c>
      <c r="BH245" s="145">
        <f>IF(N245="sníž. přenesená",J245,0)</f>
        <v>0</v>
      </c>
      <c r="BI245" s="145">
        <f>IF(N245="nulová",J245,0)</f>
        <v>0</v>
      </c>
      <c r="BJ245" s="19" t="s">
        <v>79</v>
      </c>
      <c r="BK245" s="145">
        <f>ROUND(I245*H245,2)</f>
        <v>0</v>
      </c>
      <c r="BL245" s="19" t="s">
        <v>139</v>
      </c>
      <c r="BM245" s="144" t="s">
        <v>325</v>
      </c>
    </row>
    <row r="246" spans="2:65" s="1" customFormat="1" ht="48">
      <c r="B246" s="34"/>
      <c r="D246" s="146" t="s">
        <v>141</v>
      </c>
      <c r="F246" s="147" t="s">
        <v>326</v>
      </c>
      <c r="I246" s="148"/>
      <c r="L246" s="34"/>
      <c r="M246" s="149"/>
      <c r="T246" s="55"/>
      <c r="AT246" s="19" t="s">
        <v>141</v>
      </c>
      <c r="AU246" s="19" t="s">
        <v>81</v>
      </c>
    </row>
    <row r="247" spans="2:65" s="1" customFormat="1" ht="10.199999999999999">
      <c r="B247" s="34"/>
      <c r="D247" s="150" t="s">
        <v>143</v>
      </c>
      <c r="F247" s="151" t="s">
        <v>327</v>
      </c>
      <c r="I247" s="148"/>
      <c r="L247" s="34"/>
      <c r="M247" s="149"/>
      <c r="T247" s="55"/>
      <c r="AT247" s="19" t="s">
        <v>143</v>
      </c>
      <c r="AU247" s="19" t="s">
        <v>81</v>
      </c>
    </row>
    <row r="248" spans="2:65" s="12" customFormat="1" ht="10.199999999999999">
      <c r="B248" s="152"/>
      <c r="D248" s="146" t="s">
        <v>145</v>
      </c>
      <c r="E248" s="153" t="s">
        <v>19</v>
      </c>
      <c r="F248" s="154" t="s">
        <v>216</v>
      </c>
      <c r="H248" s="153" t="s">
        <v>19</v>
      </c>
      <c r="I248" s="155"/>
      <c r="L248" s="152"/>
      <c r="M248" s="156"/>
      <c r="T248" s="157"/>
      <c r="AT248" s="153" t="s">
        <v>145</v>
      </c>
      <c r="AU248" s="153" t="s">
        <v>81</v>
      </c>
      <c r="AV248" s="12" t="s">
        <v>79</v>
      </c>
      <c r="AW248" s="12" t="s">
        <v>33</v>
      </c>
      <c r="AX248" s="12" t="s">
        <v>72</v>
      </c>
      <c r="AY248" s="153" t="s">
        <v>132</v>
      </c>
    </row>
    <row r="249" spans="2:65" s="13" customFormat="1" ht="10.199999999999999">
      <c r="B249" s="158"/>
      <c r="D249" s="146" t="s">
        <v>145</v>
      </c>
      <c r="E249" s="159" t="s">
        <v>19</v>
      </c>
      <c r="F249" s="160" t="s">
        <v>263</v>
      </c>
      <c r="H249" s="161">
        <v>37.9</v>
      </c>
      <c r="I249" s="162"/>
      <c r="L249" s="158"/>
      <c r="M249" s="163"/>
      <c r="T249" s="164"/>
      <c r="AT249" s="159" t="s">
        <v>145</v>
      </c>
      <c r="AU249" s="159" t="s">
        <v>81</v>
      </c>
      <c r="AV249" s="13" t="s">
        <v>81</v>
      </c>
      <c r="AW249" s="13" t="s">
        <v>33</v>
      </c>
      <c r="AX249" s="13" t="s">
        <v>79</v>
      </c>
      <c r="AY249" s="159" t="s">
        <v>132</v>
      </c>
    </row>
    <row r="250" spans="2:65" s="1" customFormat="1" ht="21.75" customHeight="1">
      <c r="B250" s="34"/>
      <c r="C250" s="179" t="s">
        <v>328</v>
      </c>
      <c r="D250" s="179" t="s">
        <v>329</v>
      </c>
      <c r="E250" s="180" t="s">
        <v>330</v>
      </c>
      <c r="F250" s="181" t="s">
        <v>331</v>
      </c>
      <c r="G250" s="182" t="s">
        <v>137</v>
      </c>
      <c r="H250" s="183">
        <v>25.75</v>
      </c>
      <c r="I250" s="184"/>
      <c r="J250" s="185">
        <f>ROUND(I250*H250,2)</f>
        <v>0</v>
      </c>
      <c r="K250" s="181" t="s">
        <v>19</v>
      </c>
      <c r="L250" s="186"/>
      <c r="M250" s="187" t="s">
        <v>19</v>
      </c>
      <c r="N250" s="188" t="s">
        <v>43</v>
      </c>
      <c r="P250" s="142">
        <f>O250*H250</f>
        <v>0</v>
      </c>
      <c r="Q250" s="142">
        <v>0.113</v>
      </c>
      <c r="R250" s="142">
        <f>Q250*H250</f>
        <v>2.9097500000000003</v>
      </c>
      <c r="S250" s="142">
        <v>0</v>
      </c>
      <c r="T250" s="143">
        <f>S250*H250</f>
        <v>0</v>
      </c>
      <c r="AR250" s="144" t="s">
        <v>193</v>
      </c>
      <c r="AT250" s="144" t="s">
        <v>329</v>
      </c>
      <c r="AU250" s="144" t="s">
        <v>81</v>
      </c>
      <c r="AY250" s="19" t="s">
        <v>132</v>
      </c>
      <c r="BE250" s="145">
        <f>IF(N250="základní",J250,0)</f>
        <v>0</v>
      </c>
      <c r="BF250" s="145">
        <f>IF(N250="snížená",J250,0)</f>
        <v>0</v>
      </c>
      <c r="BG250" s="145">
        <f>IF(N250="zákl. přenesená",J250,0)</f>
        <v>0</v>
      </c>
      <c r="BH250" s="145">
        <f>IF(N250="sníž. přenesená",J250,0)</f>
        <v>0</v>
      </c>
      <c r="BI250" s="145">
        <f>IF(N250="nulová",J250,0)</f>
        <v>0</v>
      </c>
      <c r="BJ250" s="19" t="s">
        <v>79</v>
      </c>
      <c r="BK250" s="145">
        <f>ROUND(I250*H250,2)</f>
        <v>0</v>
      </c>
      <c r="BL250" s="19" t="s">
        <v>139</v>
      </c>
      <c r="BM250" s="144" t="s">
        <v>332</v>
      </c>
    </row>
    <row r="251" spans="2:65" s="1" customFormat="1" ht="10.199999999999999">
      <c r="B251" s="34"/>
      <c r="D251" s="146" t="s">
        <v>141</v>
      </c>
      <c r="F251" s="147" t="s">
        <v>331</v>
      </c>
      <c r="I251" s="148"/>
      <c r="L251" s="34"/>
      <c r="M251" s="149"/>
      <c r="T251" s="55"/>
      <c r="AT251" s="19" t="s">
        <v>141</v>
      </c>
      <c r="AU251" s="19" t="s">
        <v>81</v>
      </c>
    </row>
    <row r="252" spans="2:65" s="12" customFormat="1" ht="10.199999999999999">
      <c r="B252" s="152"/>
      <c r="D252" s="146" t="s">
        <v>145</v>
      </c>
      <c r="E252" s="153" t="s">
        <v>19</v>
      </c>
      <c r="F252" s="154" t="s">
        <v>216</v>
      </c>
      <c r="H252" s="153" t="s">
        <v>19</v>
      </c>
      <c r="I252" s="155"/>
      <c r="L252" s="152"/>
      <c r="M252" s="156"/>
      <c r="T252" s="157"/>
      <c r="AT252" s="153" t="s">
        <v>145</v>
      </c>
      <c r="AU252" s="153" t="s">
        <v>81</v>
      </c>
      <c r="AV252" s="12" t="s">
        <v>79</v>
      </c>
      <c r="AW252" s="12" t="s">
        <v>33</v>
      </c>
      <c r="AX252" s="12" t="s">
        <v>72</v>
      </c>
      <c r="AY252" s="153" t="s">
        <v>132</v>
      </c>
    </row>
    <row r="253" spans="2:65" s="13" customFormat="1" ht="10.199999999999999">
      <c r="B253" s="158"/>
      <c r="D253" s="146" t="s">
        <v>145</v>
      </c>
      <c r="E253" s="159" t="s">
        <v>19</v>
      </c>
      <c r="F253" s="160" t="s">
        <v>333</v>
      </c>
      <c r="H253" s="161">
        <v>25</v>
      </c>
      <c r="I253" s="162"/>
      <c r="L253" s="158"/>
      <c r="M253" s="163"/>
      <c r="T253" s="164"/>
      <c r="AT253" s="159" t="s">
        <v>145</v>
      </c>
      <c r="AU253" s="159" t="s">
        <v>81</v>
      </c>
      <c r="AV253" s="13" t="s">
        <v>81</v>
      </c>
      <c r="AW253" s="13" t="s">
        <v>33</v>
      </c>
      <c r="AX253" s="13" t="s">
        <v>72</v>
      </c>
      <c r="AY253" s="159" t="s">
        <v>132</v>
      </c>
    </row>
    <row r="254" spans="2:65" s="13" customFormat="1" ht="10.199999999999999">
      <c r="B254" s="158"/>
      <c r="D254" s="146" t="s">
        <v>145</v>
      </c>
      <c r="E254" s="159" t="s">
        <v>19</v>
      </c>
      <c r="F254" s="160" t="s">
        <v>334</v>
      </c>
      <c r="H254" s="161">
        <v>0.75</v>
      </c>
      <c r="I254" s="162"/>
      <c r="L254" s="158"/>
      <c r="M254" s="163"/>
      <c r="T254" s="164"/>
      <c r="AT254" s="159" t="s">
        <v>145</v>
      </c>
      <c r="AU254" s="159" t="s">
        <v>81</v>
      </c>
      <c r="AV254" s="13" t="s">
        <v>81</v>
      </c>
      <c r="AW254" s="13" t="s">
        <v>33</v>
      </c>
      <c r="AX254" s="13" t="s">
        <v>72</v>
      </c>
      <c r="AY254" s="159" t="s">
        <v>132</v>
      </c>
    </row>
    <row r="255" spans="2:65" s="14" customFormat="1" ht="10.199999999999999">
      <c r="B255" s="165"/>
      <c r="D255" s="146" t="s">
        <v>145</v>
      </c>
      <c r="E255" s="166" t="s">
        <v>19</v>
      </c>
      <c r="F255" s="167" t="s">
        <v>162</v>
      </c>
      <c r="H255" s="168">
        <v>25.75</v>
      </c>
      <c r="I255" s="169"/>
      <c r="L255" s="165"/>
      <c r="M255" s="170"/>
      <c r="T255" s="171"/>
      <c r="AT255" s="166" t="s">
        <v>145</v>
      </c>
      <c r="AU255" s="166" t="s">
        <v>81</v>
      </c>
      <c r="AV255" s="14" t="s">
        <v>139</v>
      </c>
      <c r="AW255" s="14" t="s">
        <v>33</v>
      </c>
      <c r="AX255" s="14" t="s">
        <v>79</v>
      </c>
      <c r="AY255" s="166" t="s">
        <v>132</v>
      </c>
    </row>
    <row r="256" spans="2:65" s="1" customFormat="1" ht="16.5" customHeight="1">
      <c r="B256" s="34"/>
      <c r="C256" s="179" t="s">
        <v>335</v>
      </c>
      <c r="D256" s="179" t="s">
        <v>329</v>
      </c>
      <c r="E256" s="180" t="s">
        <v>336</v>
      </c>
      <c r="F256" s="181" t="s">
        <v>337</v>
      </c>
      <c r="G256" s="182" t="s">
        <v>137</v>
      </c>
      <c r="H256" s="183">
        <v>13.287000000000001</v>
      </c>
      <c r="I256" s="184"/>
      <c r="J256" s="185">
        <f>ROUND(I256*H256,2)</f>
        <v>0</v>
      </c>
      <c r="K256" s="181" t="s">
        <v>19</v>
      </c>
      <c r="L256" s="186"/>
      <c r="M256" s="187" t="s">
        <v>19</v>
      </c>
      <c r="N256" s="188" t="s">
        <v>43</v>
      </c>
      <c r="P256" s="142">
        <f>O256*H256</f>
        <v>0</v>
      </c>
      <c r="Q256" s="142">
        <v>0.113</v>
      </c>
      <c r="R256" s="142">
        <f>Q256*H256</f>
        <v>1.5014310000000002</v>
      </c>
      <c r="S256" s="142">
        <v>0</v>
      </c>
      <c r="T256" s="143">
        <f>S256*H256</f>
        <v>0</v>
      </c>
      <c r="AR256" s="144" t="s">
        <v>193</v>
      </c>
      <c r="AT256" s="144" t="s">
        <v>329</v>
      </c>
      <c r="AU256" s="144" t="s">
        <v>81</v>
      </c>
      <c r="AY256" s="19" t="s">
        <v>132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9" t="s">
        <v>79</v>
      </c>
      <c r="BK256" s="145">
        <f>ROUND(I256*H256,2)</f>
        <v>0</v>
      </c>
      <c r="BL256" s="19" t="s">
        <v>139</v>
      </c>
      <c r="BM256" s="144" t="s">
        <v>338</v>
      </c>
    </row>
    <row r="257" spans="2:65" s="1" customFormat="1" ht="10.199999999999999">
      <c r="B257" s="34"/>
      <c r="D257" s="146" t="s">
        <v>141</v>
      </c>
      <c r="F257" s="147" t="s">
        <v>337</v>
      </c>
      <c r="I257" s="148"/>
      <c r="L257" s="34"/>
      <c r="M257" s="149"/>
      <c r="T257" s="55"/>
      <c r="AT257" s="19" t="s">
        <v>141</v>
      </c>
      <c r="AU257" s="19" t="s">
        <v>81</v>
      </c>
    </row>
    <row r="258" spans="2:65" s="12" customFormat="1" ht="10.199999999999999">
      <c r="B258" s="152"/>
      <c r="D258" s="146" t="s">
        <v>145</v>
      </c>
      <c r="E258" s="153" t="s">
        <v>19</v>
      </c>
      <c r="F258" s="154" t="s">
        <v>216</v>
      </c>
      <c r="H258" s="153" t="s">
        <v>19</v>
      </c>
      <c r="I258" s="155"/>
      <c r="L258" s="152"/>
      <c r="M258" s="156"/>
      <c r="T258" s="157"/>
      <c r="AT258" s="153" t="s">
        <v>145</v>
      </c>
      <c r="AU258" s="153" t="s">
        <v>81</v>
      </c>
      <c r="AV258" s="12" t="s">
        <v>79</v>
      </c>
      <c r="AW258" s="12" t="s">
        <v>33</v>
      </c>
      <c r="AX258" s="12" t="s">
        <v>72</v>
      </c>
      <c r="AY258" s="153" t="s">
        <v>132</v>
      </c>
    </row>
    <row r="259" spans="2:65" s="13" customFormat="1" ht="10.199999999999999">
      <c r="B259" s="158"/>
      <c r="D259" s="146" t="s">
        <v>145</v>
      </c>
      <c r="E259" s="159" t="s">
        <v>19</v>
      </c>
      <c r="F259" s="160" t="s">
        <v>339</v>
      </c>
      <c r="H259" s="161">
        <v>12.9</v>
      </c>
      <c r="I259" s="162"/>
      <c r="L259" s="158"/>
      <c r="M259" s="163"/>
      <c r="T259" s="164"/>
      <c r="AT259" s="159" t="s">
        <v>145</v>
      </c>
      <c r="AU259" s="159" t="s">
        <v>81</v>
      </c>
      <c r="AV259" s="13" t="s">
        <v>81</v>
      </c>
      <c r="AW259" s="13" t="s">
        <v>33</v>
      </c>
      <c r="AX259" s="13" t="s">
        <v>72</v>
      </c>
      <c r="AY259" s="159" t="s">
        <v>132</v>
      </c>
    </row>
    <row r="260" spans="2:65" s="13" customFormat="1" ht="10.199999999999999">
      <c r="B260" s="158"/>
      <c r="D260" s="146" t="s">
        <v>145</v>
      </c>
      <c r="E260" s="159" t="s">
        <v>19</v>
      </c>
      <c r="F260" s="160" t="s">
        <v>340</v>
      </c>
      <c r="H260" s="161">
        <v>0.38700000000000001</v>
      </c>
      <c r="I260" s="162"/>
      <c r="L260" s="158"/>
      <c r="M260" s="163"/>
      <c r="T260" s="164"/>
      <c r="AT260" s="159" t="s">
        <v>145</v>
      </c>
      <c r="AU260" s="159" t="s">
        <v>81</v>
      </c>
      <c r="AV260" s="13" t="s">
        <v>81</v>
      </c>
      <c r="AW260" s="13" t="s">
        <v>33</v>
      </c>
      <c r="AX260" s="13" t="s">
        <v>72</v>
      </c>
      <c r="AY260" s="159" t="s">
        <v>132</v>
      </c>
    </row>
    <row r="261" spans="2:65" s="14" customFormat="1" ht="10.199999999999999">
      <c r="B261" s="165"/>
      <c r="D261" s="146" t="s">
        <v>145</v>
      </c>
      <c r="E261" s="166" t="s">
        <v>19</v>
      </c>
      <c r="F261" s="167" t="s">
        <v>162</v>
      </c>
      <c r="H261" s="168">
        <v>13.287000000000001</v>
      </c>
      <c r="I261" s="169"/>
      <c r="L261" s="165"/>
      <c r="M261" s="170"/>
      <c r="T261" s="171"/>
      <c r="AT261" s="166" t="s">
        <v>145</v>
      </c>
      <c r="AU261" s="166" t="s">
        <v>81</v>
      </c>
      <c r="AV261" s="14" t="s">
        <v>139</v>
      </c>
      <c r="AW261" s="14" t="s">
        <v>33</v>
      </c>
      <c r="AX261" s="14" t="s">
        <v>79</v>
      </c>
      <c r="AY261" s="166" t="s">
        <v>132</v>
      </c>
    </row>
    <row r="262" spans="2:65" s="1" customFormat="1" ht="33" customHeight="1">
      <c r="B262" s="34"/>
      <c r="C262" s="133" t="s">
        <v>341</v>
      </c>
      <c r="D262" s="133" t="s">
        <v>134</v>
      </c>
      <c r="E262" s="134" t="s">
        <v>342</v>
      </c>
      <c r="F262" s="135" t="s">
        <v>343</v>
      </c>
      <c r="G262" s="136" t="s">
        <v>137</v>
      </c>
      <c r="H262" s="137">
        <v>123</v>
      </c>
      <c r="I262" s="138"/>
      <c r="J262" s="139">
        <f>ROUND(I262*H262,2)</f>
        <v>0</v>
      </c>
      <c r="K262" s="135" t="s">
        <v>138</v>
      </c>
      <c r="L262" s="34"/>
      <c r="M262" s="140" t="s">
        <v>19</v>
      </c>
      <c r="N262" s="141" t="s">
        <v>43</v>
      </c>
      <c r="P262" s="142">
        <f>O262*H262</f>
        <v>0</v>
      </c>
      <c r="Q262" s="142">
        <v>8.9219999999999994E-2</v>
      </c>
      <c r="R262" s="142">
        <f>Q262*H262</f>
        <v>10.97406</v>
      </c>
      <c r="S262" s="142">
        <v>0</v>
      </c>
      <c r="T262" s="143">
        <f>S262*H262</f>
        <v>0</v>
      </c>
      <c r="AR262" s="144" t="s">
        <v>139</v>
      </c>
      <c r="AT262" s="144" t="s">
        <v>134</v>
      </c>
      <c r="AU262" s="144" t="s">
        <v>81</v>
      </c>
      <c r="AY262" s="19" t="s">
        <v>132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9" t="s">
        <v>79</v>
      </c>
      <c r="BK262" s="145">
        <f>ROUND(I262*H262,2)</f>
        <v>0</v>
      </c>
      <c r="BL262" s="19" t="s">
        <v>139</v>
      </c>
      <c r="BM262" s="144" t="s">
        <v>344</v>
      </c>
    </row>
    <row r="263" spans="2:65" s="1" customFormat="1" ht="48">
      <c r="B263" s="34"/>
      <c r="D263" s="146" t="s">
        <v>141</v>
      </c>
      <c r="F263" s="147" t="s">
        <v>345</v>
      </c>
      <c r="I263" s="148"/>
      <c r="L263" s="34"/>
      <c r="M263" s="149"/>
      <c r="T263" s="55"/>
      <c r="AT263" s="19" t="s">
        <v>141</v>
      </c>
      <c r="AU263" s="19" t="s">
        <v>81</v>
      </c>
    </row>
    <row r="264" spans="2:65" s="1" customFormat="1" ht="10.199999999999999">
      <c r="B264" s="34"/>
      <c r="D264" s="150" t="s">
        <v>143</v>
      </c>
      <c r="F264" s="151" t="s">
        <v>346</v>
      </c>
      <c r="I264" s="148"/>
      <c r="L264" s="34"/>
      <c r="M264" s="149"/>
      <c r="T264" s="55"/>
      <c r="AT264" s="19" t="s">
        <v>143</v>
      </c>
      <c r="AU264" s="19" t="s">
        <v>81</v>
      </c>
    </row>
    <row r="265" spans="2:65" s="13" customFormat="1" ht="10.199999999999999">
      <c r="B265" s="158"/>
      <c r="D265" s="146" t="s">
        <v>145</v>
      </c>
      <c r="E265" s="159" t="s">
        <v>19</v>
      </c>
      <c r="F265" s="160" t="s">
        <v>160</v>
      </c>
      <c r="H265" s="161">
        <v>123</v>
      </c>
      <c r="I265" s="162"/>
      <c r="L265" s="158"/>
      <c r="M265" s="163"/>
      <c r="T265" s="164"/>
      <c r="AT265" s="159" t="s">
        <v>145</v>
      </c>
      <c r="AU265" s="159" t="s">
        <v>81</v>
      </c>
      <c r="AV265" s="13" t="s">
        <v>81</v>
      </c>
      <c r="AW265" s="13" t="s">
        <v>33</v>
      </c>
      <c r="AX265" s="13" t="s">
        <v>79</v>
      </c>
      <c r="AY265" s="159" t="s">
        <v>132</v>
      </c>
    </row>
    <row r="266" spans="2:65" s="1" customFormat="1" ht="24.15" customHeight="1">
      <c r="B266" s="34"/>
      <c r="C266" s="133" t="s">
        <v>347</v>
      </c>
      <c r="D266" s="133" t="s">
        <v>134</v>
      </c>
      <c r="E266" s="134" t="s">
        <v>348</v>
      </c>
      <c r="F266" s="135" t="s">
        <v>349</v>
      </c>
      <c r="G266" s="136" t="s">
        <v>137</v>
      </c>
      <c r="H266" s="137">
        <v>53.3</v>
      </c>
      <c r="I266" s="138"/>
      <c r="J266" s="139">
        <f>ROUND(I266*H266,2)</f>
        <v>0</v>
      </c>
      <c r="K266" s="135" t="s">
        <v>138</v>
      </c>
      <c r="L266" s="34"/>
      <c r="M266" s="140" t="s">
        <v>19</v>
      </c>
      <c r="N266" s="141" t="s">
        <v>43</v>
      </c>
      <c r="P266" s="142">
        <f>O266*H266</f>
        <v>0</v>
      </c>
      <c r="Q266" s="142">
        <v>0.11162</v>
      </c>
      <c r="R266" s="142">
        <f>Q266*H266</f>
        <v>5.9493459999999994</v>
      </c>
      <c r="S266" s="142">
        <v>0</v>
      </c>
      <c r="T266" s="143">
        <f>S266*H266</f>
        <v>0</v>
      </c>
      <c r="AR266" s="144" t="s">
        <v>139</v>
      </c>
      <c r="AT266" s="144" t="s">
        <v>134</v>
      </c>
      <c r="AU266" s="144" t="s">
        <v>81</v>
      </c>
      <c r="AY266" s="19" t="s">
        <v>132</v>
      </c>
      <c r="BE266" s="145">
        <f>IF(N266="základní",J266,0)</f>
        <v>0</v>
      </c>
      <c r="BF266" s="145">
        <f>IF(N266="snížená",J266,0)</f>
        <v>0</v>
      </c>
      <c r="BG266" s="145">
        <f>IF(N266="zákl. přenesená",J266,0)</f>
        <v>0</v>
      </c>
      <c r="BH266" s="145">
        <f>IF(N266="sníž. přenesená",J266,0)</f>
        <v>0</v>
      </c>
      <c r="BI266" s="145">
        <f>IF(N266="nulová",J266,0)</f>
        <v>0</v>
      </c>
      <c r="BJ266" s="19" t="s">
        <v>79</v>
      </c>
      <c r="BK266" s="145">
        <f>ROUND(I266*H266,2)</f>
        <v>0</v>
      </c>
      <c r="BL266" s="19" t="s">
        <v>139</v>
      </c>
      <c r="BM266" s="144" t="s">
        <v>350</v>
      </c>
    </row>
    <row r="267" spans="2:65" s="1" customFormat="1" ht="48">
      <c r="B267" s="34"/>
      <c r="D267" s="146" t="s">
        <v>141</v>
      </c>
      <c r="F267" s="147" t="s">
        <v>351</v>
      </c>
      <c r="I267" s="148"/>
      <c r="L267" s="34"/>
      <c r="M267" s="149"/>
      <c r="T267" s="55"/>
      <c r="AT267" s="19" t="s">
        <v>141</v>
      </c>
      <c r="AU267" s="19" t="s">
        <v>81</v>
      </c>
    </row>
    <row r="268" spans="2:65" s="1" customFormat="1" ht="10.199999999999999">
      <c r="B268" s="34"/>
      <c r="D268" s="150" t="s">
        <v>143</v>
      </c>
      <c r="F268" s="151" t="s">
        <v>352</v>
      </c>
      <c r="I268" s="148"/>
      <c r="L268" s="34"/>
      <c r="M268" s="149"/>
      <c r="T268" s="55"/>
      <c r="AT268" s="19" t="s">
        <v>143</v>
      </c>
      <c r="AU268" s="19" t="s">
        <v>81</v>
      </c>
    </row>
    <row r="269" spans="2:65" s="12" customFormat="1" ht="10.199999999999999">
      <c r="B269" s="152"/>
      <c r="D269" s="146" t="s">
        <v>145</v>
      </c>
      <c r="E269" s="153" t="s">
        <v>19</v>
      </c>
      <c r="F269" s="154" t="s">
        <v>216</v>
      </c>
      <c r="H269" s="153" t="s">
        <v>19</v>
      </c>
      <c r="I269" s="155"/>
      <c r="L269" s="152"/>
      <c r="M269" s="156"/>
      <c r="T269" s="157"/>
      <c r="AT269" s="153" t="s">
        <v>145</v>
      </c>
      <c r="AU269" s="153" t="s">
        <v>81</v>
      </c>
      <c r="AV269" s="12" t="s">
        <v>79</v>
      </c>
      <c r="AW269" s="12" t="s">
        <v>33</v>
      </c>
      <c r="AX269" s="12" t="s">
        <v>72</v>
      </c>
      <c r="AY269" s="153" t="s">
        <v>132</v>
      </c>
    </row>
    <row r="270" spans="2:65" s="13" customFormat="1" ht="10.199999999999999">
      <c r="B270" s="158"/>
      <c r="D270" s="146" t="s">
        <v>145</v>
      </c>
      <c r="E270" s="159" t="s">
        <v>19</v>
      </c>
      <c r="F270" s="160" t="s">
        <v>353</v>
      </c>
      <c r="H270" s="161">
        <v>42</v>
      </c>
      <c r="I270" s="162"/>
      <c r="L270" s="158"/>
      <c r="M270" s="163"/>
      <c r="T270" s="164"/>
      <c r="AT270" s="159" t="s">
        <v>145</v>
      </c>
      <c r="AU270" s="159" t="s">
        <v>81</v>
      </c>
      <c r="AV270" s="13" t="s">
        <v>81</v>
      </c>
      <c r="AW270" s="13" t="s">
        <v>33</v>
      </c>
      <c r="AX270" s="13" t="s">
        <v>72</v>
      </c>
      <c r="AY270" s="159" t="s">
        <v>132</v>
      </c>
    </row>
    <row r="271" spans="2:65" s="13" customFormat="1" ht="10.199999999999999">
      <c r="B271" s="158"/>
      <c r="D271" s="146" t="s">
        <v>145</v>
      </c>
      <c r="E271" s="159" t="s">
        <v>19</v>
      </c>
      <c r="F271" s="160" t="s">
        <v>354</v>
      </c>
      <c r="H271" s="161">
        <v>2.2000000000000002</v>
      </c>
      <c r="I271" s="162"/>
      <c r="L271" s="158"/>
      <c r="M271" s="163"/>
      <c r="T271" s="164"/>
      <c r="AT271" s="159" t="s">
        <v>145</v>
      </c>
      <c r="AU271" s="159" t="s">
        <v>81</v>
      </c>
      <c r="AV271" s="13" t="s">
        <v>81</v>
      </c>
      <c r="AW271" s="13" t="s">
        <v>33</v>
      </c>
      <c r="AX271" s="13" t="s">
        <v>72</v>
      </c>
      <c r="AY271" s="159" t="s">
        <v>132</v>
      </c>
    </row>
    <row r="272" spans="2:65" s="13" customFormat="1" ht="10.199999999999999">
      <c r="B272" s="158"/>
      <c r="D272" s="146" t="s">
        <v>145</v>
      </c>
      <c r="E272" s="159" t="s">
        <v>19</v>
      </c>
      <c r="F272" s="160" t="s">
        <v>355</v>
      </c>
      <c r="H272" s="161">
        <v>9.1</v>
      </c>
      <c r="I272" s="162"/>
      <c r="L272" s="158"/>
      <c r="M272" s="163"/>
      <c r="T272" s="164"/>
      <c r="AT272" s="159" t="s">
        <v>145</v>
      </c>
      <c r="AU272" s="159" t="s">
        <v>81</v>
      </c>
      <c r="AV272" s="13" t="s">
        <v>81</v>
      </c>
      <c r="AW272" s="13" t="s">
        <v>33</v>
      </c>
      <c r="AX272" s="13" t="s">
        <v>72</v>
      </c>
      <c r="AY272" s="159" t="s">
        <v>132</v>
      </c>
    </row>
    <row r="273" spans="2:65" s="14" customFormat="1" ht="10.199999999999999">
      <c r="B273" s="165"/>
      <c r="D273" s="146" t="s">
        <v>145</v>
      </c>
      <c r="E273" s="166" t="s">
        <v>19</v>
      </c>
      <c r="F273" s="167" t="s">
        <v>162</v>
      </c>
      <c r="H273" s="168">
        <v>53.300000000000004</v>
      </c>
      <c r="I273" s="169"/>
      <c r="L273" s="165"/>
      <c r="M273" s="170"/>
      <c r="T273" s="171"/>
      <c r="AT273" s="166" t="s">
        <v>145</v>
      </c>
      <c r="AU273" s="166" t="s">
        <v>81</v>
      </c>
      <c r="AV273" s="14" t="s">
        <v>139</v>
      </c>
      <c r="AW273" s="14" t="s">
        <v>33</v>
      </c>
      <c r="AX273" s="14" t="s">
        <v>79</v>
      </c>
      <c r="AY273" s="166" t="s">
        <v>132</v>
      </c>
    </row>
    <row r="274" spans="2:65" s="1" customFormat="1" ht="24.15" customHeight="1">
      <c r="B274" s="34"/>
      <c r="C274" s="179" t="s">
        <v>356</v>
      </c>
      <c r="D274" s="179" t="s">
        <v>329</v>
      </c>
      <c r="E274" s="180" t="s">
        <v>357</v>
      </c>
      <c r="F274" s="181" t="s">
        <v>358</v>
      </c>
      <c r="G274" s="182" t="s">
        <v>137</v>
      </c>
      <c r="H274" s="183">
        <v>43.26</v>
      </c>
      <c r="I274" s="184"/>
      <c r="J274" s="185">
        <f>ROUND(I274*H274,2)</f>
        <v>0</v>
      </c>
      <c r="K274" s="181" t="s">
        <v>138</v>
      </c>
      <c r="L274" s="186"/>
      <c r="M274" s="187" t="s">
        <v>19</v>
      </c>
      <c r="N274" s="188" t="s">
        <v>43</v>
      </c>
      <c r="P274" s="142">
        <f>O274*H274</f>
        <v>0</v>
      </c>
      <c r="Q274" s="142">
        <v>0.11899999999999999</v>
      </c>
      <c r="R274" s="142">
        <f>Q274*H274</f>
        <v>5.1479399999999993</v>
      </c>
      <c r="S274" s="142">
        <v>0</v>
      </c>
      <c r="T274" s="143">
        <f>S274*H274</f>
        <v>0</v>
      </c>
      <c r="AR274" s="144" t="s">
        <v>193</v>
      </c>
      <c r="AT274" s="144" t="s">
        <v>329</v>
      </c>
      <c r="AU274" s="144" t="s">
        <v>81</v>
      </c>
      <c r="AY274" s="19" t="s">
        <v>132</v>
      </c>
      <c r="BE274" s="145">
        <f>IF(N274="základní",J274,0)</f>
        <v>0</v>
      </c>
      <c r="BF274" s="145">
        <f>IF(N274="snížená",J274,0)</f>
        <v>0</v>
      </c>
      <c r="BG274" s="145">
        <f>IF(N274="zákl. přenesená",J274,0)</f>
        <v>0</v>
      </c>
      <c r="BH274" s="145">
        <f>IF(N274="sníž. přenesená",J274,0)</f>
        <v>0</v>
      </c>
      <c r="BI274" s="145">
        <f>IF(N274="nulová",J274,0)</f>
        <v>0</v>
      </c>
      <c r="BJ274" s="19" t="s">
        <v>79</v>
      </c>
      <c r="BK274" s="145">
        <f>ROUND(I274*H274,2)</f>
        <v>0</v>
      </c>
      <c r="BL274" s="19" t="s">
        <v>139</v>
      </c>
      <c r="BM274" s="144" t="s">
        <v>359</v>
      </c>
    </row>
    <row r="275" spans="2:65" s="1" customFormat="1" ht="19.2">
      <c r="B275" s="34"/>
      <c r="D275" s="146" t="s">
        <v>141</v>
      </c>
      <c r="F275" s="147" t="s">
        <v>358</v>
      </c>
      <c r="I275" s="148"/>
      <c r="L275" s="34"/>
      <c r="M275" s="149"/>
      <c r="T275" s="55"/>
      <c r="AT275" s="19" t="s">
        <v>141</v>
      </c>
      <c r="AU275" s="19" t="s">
        <v>81</v>
      </c>
    </row>
    <row r="276" spans="2:65" s="12" customFormat="1" ht="10.199999999999999">
      <c r="B276" s="152"/>
      <c r="D276" s="146" t="s">
        <v>145</v>
      </c>
      <c r="E276" s="153" t="s">
        <v>19</v>
      </c>
      <c r="F276" s="154" t="s">
        <v>216</v>
      </c>
      <c r="H276" s="153" t="s">
        <v>19</v>
      </c>
      <c r="I276" s="155"/>
      <c r="L276" s="152"/>
      <c r="M276" s="156"/>
      <c r="T276" s="157"/>
      <c r="AT276" s="153" t="s">
        <v>145</v>
      </c>
      <c r="AU276" s="153" t="s">
        <v>81</v>
      </c>
      <c r="AV276" s="12" t="s">
        <v>79</v>
      </c>
      <c r="AW276" s="12" t="s">
        <v>33</v>
      </c>
      <c r="AX276" s="12" t="s">
        <v>72</v>
      </c>
      <c r="AY276" s="153" t="s">
        <v>132</v>
      </c>
    </row>
    <row r="277" spans="2:65" s="13" customFormat="1" ht="10.199999999999999">
      <c r="B277" s="158"/>
      <c r="D277" s="146" t="s">
        <v>145</v>
      </c>
      <c r="E277" s="159" t="s">
        <v>19</v>
      </c>
      <c r="F277" s="160" t="s">
        <v>360</v>
      </c>
      <c r="H277" s="161">
        <v>42</v>
      </c>
      <c r="I277" s="162"/>
      <c r="L277" s="158"/>
      <c r="M277" s="163"/>
      <c r="T277" s="164"/>
      <c r="AT277" s="159" t="s">
        <v>145</v>
      </c>
      <c r="AU277" s="159" t="s">
        <v>81</v>
      </c>
      <c r="AV277" s="13" t="s">
        <v>81</v>
      </c>
      <c r="AW277" s="13" t="s">
        <v>33</v>
      </c>
      <c r="AX277" s="13" t="s">
        <v>72</v>
      </c>
      <c r="AY277" s="159" t="s">
        <v>132</v>
      </c>
    </row>
    <row r="278" spans="2:65" s="13" customFormat="1" ht="10.199999999999999">
      <c r="B278" s="158"/>
      <c r="D278" s="146" t="s">
        <v>145</v>
      </c>
      <c r="E278" s="159" t="s">
        <v>19</v>
      </c>
      <c r="F278" s="160" t="s">
        <v>361</v>
      </c>
      <c r="H278" s="161">
        <v>1.26</v>
      </c>
      <c r="I278" s="162"/>
      <c r="L278" s="158"/>
      <c r="M278" s="163"/>
      <c r="T278" s="164"/>
      <c r="AT278" s="159" t="s">
        <v>145</v>
      </c>
      <c r="AU278" s="159" t="s">
        <v>81</v>
      </c>
      <c r="AV278" s="13" t="s">
        <v>81</v>
      </c>
      <c r="AW278" s="13" t="s">
        <v>33</v>
      </c>
      <c r="AX278" s="13" t="s">
        <v>72</v>
      </c>
      <c r="AY278" s="159" t="s">
        <v>132</v>
      </c>
    </row>
    <row r="279" spans="2:65" s="14" customFormat="1" ht="10.199999999999999">
      <c r="B279" s="165"/>
      <c r="D279" s="146" t="s">
        <v>145</v>
      </c>
      <c r="E279" s="166" t="s">
        <v>19</v>
      </c>
      <c r="F279" s="167" t="s">
        <v>162</v>
      </c>
      <c r="H279" s="168">
        <v>43.26</v>
      </c>
      <c r="I279" s="169"/>
      <c r="L279" s="165"/>
      <c r="M279" s="170"/>
      <c r="T279" s="171"/>
      <c r="AT279" s="166" t="s">
        <v>145</v>
      </c>
      <c r="AU279" s="166" t="s">
        <v>81</v>
      </c>
      <c r="AV279" s="14" t="s">
        <v>139</v>
      </c>
      <c r="AW279" s="14" t="s">
        <v>33</v>
      </c>
      <c r="AX279" s="14" t="s">
        <v>79</v>
      </c>
      <c r="AY279" s="166" t="s">
        <v>132</v>
      </c>
    </row>
    <row r="280" spans="2:65" s="1" customFormat="1" ht="21.75" customHeight="1">
      <c r="B280" s="34"/>
      <c r="C280" s="179" t="s">
        <v>362</v>
      </c>
      <c r="D280" s="179" t="s">
        <v>329</v>
      </c>
      <c r="E280" s="180" t="s">
        <v>363</v>
      </c>
      <c r="F280" s="181" t="s">
        <v>364</v>
      </c>
      <c r="G280" s="182" t="s">
        <v>137</v>
      </c>
      <c r="H280" s="183">
        <v>11.638999999999999</v>
      </c>
      <c r="I280" s="184"/>
      <c r="J280" s="185">
        <f>ROUND(I280*H280,2)</f>
        <v>0</v>
      </c>
      <c r="K280" s="181" t="s">
        <v>19</v>
      </c>
      <c r="L280" s="186"/>
      <c r="M280" s="187" t="s">
        <v>19</v>
      </c>
      <c r="N280" s="188" t="s">
        <v>43</v>
      </c>
      <c r="P280" s="142">
        <f>O280*H280</f>
        <v>0</v>
      </c>
      <c r="Q280" s="142">
        <v>0.17499999999999999</v>
      </c>
      <c r="R280" s="142">
        <f>Q280*H280</f>
        <v>2.0368249999999999</v>
      </c>
      <c r="S280" s="142">
        <v>0</v>
      </c>
      <c r="T280" s="143">
        <f>S280*H280</f>
        <v>0</v>
      </c>
      <c r="AR280" s="144" t="s">
        <v>193</v>
      </c>
      <c r="AT280" s="144" t="s">
        <v>329</v>
      </c>
      <c r="AU280" s="144" t="s">
        <v>81</v>
      </c>
      <c r="AY280" s="19" t="s">
        <v>132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9" t="s">
        <v>79</v>
      </c>
      <c r="BK280" s="145">
        <f>ROUND(I280*H280,2)</f>
        <v>0</v>
      </c>
      <c r="BL280" s="19" t="s">
        <v>139</v>
      </c>
      <c r="BM280" s="144" t="s">
        <v>365</v>
      </c>
    </row>
    <row r="281" spans="2:65" s="1" customFormat="1" ht="10.199999999999999">
      <c r="B281" s="34"/>
      <c r="D281" s="146" t="s">
        <v>141</v>
      </c>
      <c r="F281" s="147" t="s">
        <v>364</v>
      </c>
      <c r="I281" s="148"/>
      <c r="L281" s="34"/>
      <c r="M281" s="149"/>
      <c r="T281" s="55"/>
      <c r="AT281" s="19" t="s">
        <v>141</v>
      </c>
      <c r="AU281" s="19" t="s">
        <v>81</v>
      </c>
    </row>
    <row r="282" spans="2:65" s="13" customFormat="1" ht="10.199999999999999">
      <c r="B282" s="158"/>
      <c r="D282" s="146" t="s">
        <v>145</v>
      </c>
      <c r="E282" s="159" t="s">
        <v>19</v>
      </c>
      <c r="F282" s="160" t="s">
        <v>354</v>
      </c>
      <c r="H282" s="161">
        <v>2.2000000000000002</v>
      </c>
      <c r="I282" s="162"/>
      <c r="L282" s="158"/>
      <c r="M282" s="163"/>
      <c r="T282" s="164"/>
      <c r="AT282" s="159" t="s">
        <v>145</v>
      </c>
      <c r="AU282" s="159" t="s">
        <v>81</v>
      </c>
      <c r="AV282" s="13" t="s">
        <v>81</v>
      </c>
      <c r="AW282" s="13" t="s">
        <v>33</v>
      </c>
      <c r="AX282" s="13" t="s">
        <v>72</v>
      </c>
      <c r="AY282" s="159" t="s">
        <v>132</v>
      </c>
    </row>
    <row r="283" spans="2:65" s="13" customFormat="1" ht="10.199999999999999">
      <c r="B283" s="158"/>
      <c r="D283" s="146" t="s">
        <v>145</v>
      </c>
      <c r="E283" s="159" t="s">
        <v>19</v>
      </c>
      <c r="F283" s="160" t="s">
        <v>355</v>
      </c>
      <c r="H283" s="161">
        <v>9.1</v>
      </c>
      <c r="I283" s="162"/>
      <c r="L283" s="158"/>
      <c r="M283" s="163"/>
      <c r="T283" s="164"/>
      <c r="AT283" s="159" t="s">
        <v>145</v>
      </c>
      <c r="AU283" s="159" t="s">
        <v>81</v>
      </c>
      <c r="AV283" s="13" t="s">
        <v>81</v>
      </c>
      <c r="AW283" s="13" t="s">
        <v>33</v>
      </c>
      <c r="AX283" s="13" t="s">
        <v>72</v>
      </c>
      <c r="AY283" s="159" t="s">
        <v>132</v>
      </c>
    </row>
    <row r="284" spans="2:65" s="15" customFormat="1" ht="10.199999999999999">
      <c r="B284" s="172"/>
      <c r="D284" s="146" t="s">
        <v>145</v>
      </c>
      <c r="E284" s="173" t="s">
        <v>19</v>
      </c>
      <c r="F284" s="174" t="s">
        <v>288</v>
      </c>
      <c r="H284" s="175">
        <v>11.3</v>
      </c>
      <c r="I284" s="176"/>
      <c r="L284" s="172"/>
      <c r="M284" s="177"/>
      <c r="T284" s="178"/>
      <c r="AT284" s="173" t="s">
        <v>145</v>
      </c>
      <c r="AU284" s="173" t="s">
        <v>81</v>
      </c>
      <c r="AV284" s="15" t="s">
        <v>154</v>
      </c>
      <c r="AW284" s="15" t="s">
        <v>33</v>
      </c>
      <c r="AX284" s="15" t="s">
        <v>72</v>
      </c>
      <c r="AY284" s="173" t="s">
        <v>132</v>
      </c>
    </row>
    <row r="285" spans="2:65" s="13" customFormat="1" ht="10.199999999999999">
      <c r="B285" s="158"/>
      <c r="D285" s="146" t="s">
        <v>145</v>
      </c>
      <c r="E285" s="159" t="s">
        <v>19</v>
      </c>
      <c r="F285" s="160" t="s">
        <v>366</v>
      </c>
      <c r="H285" s="161">
        <v>0.33900000000000002</v>
      </c>
      <c r="I285" s="162"/>
      <c r="L285" s="158"/>
      <c r="M285" s="163"/>
      <c r="T285" s="164"/>
      <c r="AT285" s="159" t="s">
        <v>145</v>
      </c>
      <c r="AU285" s="159" t="s">
        <v>81</v>
      </c>
      <c r="AV285" s="13" t="s">
        <v>81</v>
      </c>
      <c r="AW285" s="13" t="s">
        <v>33</v>
      </c>
      <c r="AX285" s="13" t="s">
        <v>72</v>
      </c>
      <c r="AY285" s="159" t="s">
        <v>132</v>
      </c>
    </row>
    <row r="286" spans="2:65" s="14" customFormat="1" ht="10.199999999999999">
      <c r="B286" s="165"/>
      <c r="D286" s="146" t="s">
        <v>145</v>
      </c>
      <c r="E286" s="166" t="s">
        <v>19</v>
      </c>
      <c r="F286" s="167" t="s">
        <v>162</v>
      </c>
      <c r="H286" s="168">
        <v>11.639000000000001</v>
      </c>
      <c r="I286" s="169"/>
      <c r="L286" s="165"/>
      <c r="M286" s="170"/>
      <c r="T286" s="171"/>
      <c r="AT286" s="166" t="s">
        <v>145</v>
      </c>
      <c r="AU286" s="166" t="s">
        <v>81</v>
      </c>
      <c r="AV286" s="14" t="s">
        <v>139</v>
      </c>
      <c r="AW286" s="14" t="s">
        <v>33</v>
      </c>
      <c r="AX286" s="14" t="s">
        <v>79</v>
      </c>
      <c r="AY286" s="166" t="s">
        <v>132</v>
      </c>
    </row>
    <row r="287" spans="2:65" s="1" customFormat="1" ht="33" customHeight="1">
      <c r="B287" s="34"/>
      <c r="C287" s="133" t="s">
        <v>367</v>
      </c>
      <c r="D287" s="133" t="s">
        <v>134</v>
      </c>
      <c r="E287" s="134" t="s">
        <v>368</v>
      </c>
      <c r="F287" s="135" t="s">
        <v>369</v>
      </c>
      <c r="G287" s="136" t="s">
        <v>137</v>
      </c>
      <c r="H287" s="137">
        <v>107.2</v>
      </c>
      <c r="I287" s="138"/>
      <c r="J287" s="139">
        <f>ROUND(I287*H287,2)</f>
        <v>0</v>
      </c>
      <c r="K287" s="135" t="s">
        <v>138</v>
      </c>
      <c r="L287" s="34"/>
      <c r="M287" s="140" t="s">
        <v>19</v>
      </c>
      <c r="N287" s="141" t="s">
        <v>43</v>
      </c>
      <c r="P287" s="142">
        <f>O287*H287</f>
        <v>0</v>
      </c>
      <c r="Q287" s="142">
        <v>0.11162</v>
      </c>
      <c r="R287" s="142">
        <f>Q287*H287</f>
        <v>11.965664</v>
      </c>
      <c r="S287" s="142">
        <v>0</v>
      </c>
      <c r="T287" s="143">
        <f>S287*H287</f>
        <v>0</v>
      </c>
      <c r="AR287" s="144" t="s">
        <v>139</v>
      </c>
      <c r="AT287" s="144" t="s">
        <v>134</v>
      </c>
      <c r="AU287" s="144" t="s">
        <v>81</v>
      </c>
      <c r="AY287" s="19" t="s">
        <v>132</v>
      </c>
      <c r="BE287" s="145">
        <f>IF(N287="základní",J287,0)</f>
        <v>0</v>
      </c>
      <c r="BF287" s="145">
        <f>IF(N287="snížená",J287,0)</f>
        <v>0</v>
      </c>
      <c r="BG287" s="145">
        <f>IF(N287="zákl. přenesená",J287,0)</f>
        <v>0</v>
      </c>
      <c r="BH287" s="145">
        <f>IF(N287="sníž. přenesená",J287,0)</f>
        <v>0</v>
      </c>
      <c r="BI287" s="145">
        <f>IF(N287="nulová",J287,0)</f>
        <v>0</v>
      </c>
      <c r="BJ287" s="19" t="s">
        <v>79</v>
      </c>
      <c r="BK287" s="145">
        <f>ROUND(I287*H287,2)</f>
        <v>0</v>
      </c>
      <c r="BL287" s="19" t="s">
        <v>139</v>
      </c>
      <c r="BM287" s="144" t="s">
        <v>370</v>
      </c>
    </row>
    <row r="288" spans="2:65" s="1" customFormat="1" ht="48">
      <c r="B288" s="34"/>
      <c r="D288" s="146" t="s">
        <v>141</v>
      </c>
      <c r="F288" s="147" t="s">
        <v>371</v>
      </c>
      <c r="I288" s="148"/>
      <c r="L288" s="34"/>
      <c r="M288" s="149"/>
      <c r="T288" s="55"/>
      <c r="AT288" s="19" t="s">
        <v>141</v>
      </c>
      <c r="AU288" s="19" t="s">
        <v>81</v>
      </c>
    </row>
    <row r="289" spans="2:65" s="1" customFormat="1" ht="10.199999999999999">
      <c r="B289" s="34"/>
      <c r="D289" s="150" t="s">
        <v>143</v>
      </c>
      <c r="F289" s="151" t="s">
        <v>372</v>
      </c>
      <c r="I289" s="148"/>
      <c r="L289" s="34"/>
      <c r="M289" s="149"/>
      <c r="T289" s="55"/>
      <c r="AT289" s="19" t="s">
        <v>143</v>
      </c>
      <c r="AU289" s="19" t="s">
        <v>81</v>
      </c>
    </row>
    <row r="290" spans="2:65" s="12" customFormat="1" ht="10.199999999999999">
      <c r="B290" s="152"/>
      <c r="D290" s="146" t="s">
        <v>145</v>
      </c>
      <c r="E290" s="153" t="s">
        <v>19</v>
      </c>
      <c r="F290" s="154" t="s">
        <v>216</v>
      </c>
      <c r="H290" s="153" t="s">
        <v>19</v>
      </c>
      <c r="I290" s="155"/>
      <c r="L290" s="152"/>
      <c r="M290" s="156"/>
      <c r="T290" s="157"/>
      <c r="AT290" s="153" t="s">
        <v>145</v>
      </c>
      <c r="AU290" s="153" t="s">
        <v>81</v>
      </c>
      <c r="AV290" s="12" t="s">
        <v>79</v>
      </c>
      <c r="AW290" s="12" t="s">
        <v>33</v>
      </c>
      <c r="AX290" s="12" t="s">
        <v>72</v>
      </c>
      <c r="AY290" s="153" t="s">
        <v>132</v>
      </c>
    </row>
    <row r="291" spans="2:65" s="13" customFormat="1" ht="10.199999999999999">
      <c r="B291" s="158"/>
      <c r="D291" s="146" t="s">
        <v>145</v>
      </c>
      <c r="E291" s="159" t="s">
        <v>19</v>
      </c>
      <c r="F291" s="160" t="s">
        <v>373</v>
      </c>
      <c r="H291" s="161">
        <v>107.2</v>
      </c>
      <c r="I291" s="162"/>
      <c r="L291" s="158"/>
      <c r="M291" s="163"/>
      <c r="T291" s="164"/>
      <c r="AT291" s="159" t="s">
        <v>145</v>
      </c>
      <c r="AU291" s="159" t="s">
        <v>81</v>
      </c>
      <c r="AV291" s="13" t="s">
        <v>81</v>
      </c>
      <c r="AW291" s="13" t="s">
        <v>33</v>
      </c>
      <c r="AX291" s="13" t="s">
        <v>79</v>
      </c>
      <c r="AY291" s="159" t="s">
        <v>132</v>
      </c>
    </row>
    <row r="292" spans="2:65" s="1" customFormat="1" ht="24.15" customHeight="1">
      <c r="B292" s="34"/>
      <c r="C292" s="179" t="s">
        <v>374</v>
      </c>
      <c r="D292" s="179" t="s">
        <v>329</v>
      </c>
      <c r="E292" s="180" t="s">
        <v>375</v>
      </c>
      <c r="F292" s="181" t="s">
        <v>376</v>
      </c>
      <c r="G292" s="182" t="s">
        <v>137</v>
      </c>
      <c r="H292" s="183">
        <v>109.34399999999999</v>
      </c>
      <c r="I292" s="184"/>
      <c r="J292" s="185">
        <f>ROUND(I292*H292,2)</f>
        <v>0</v>
      </c>
      <c r="K292" s="181" t="s">
        <v>138</v>
      </c>
      <c r="L292" s="186"/>
      <c r="M292" s="187" t="s">
        <v>19</v>
      </c>
      <c r="N292" s="188" t="s">
        <v>43</v>
      </c>
      <c r="P292" s="142">
        <f>O292*H292</f>
        <v>0</v>
      </c>
      <c r="Q292" s="142">
        <v>0.13100000000000001</v>
      </c>
      <c r="R292" s="142">
        <f>Q292*H292</f>
        <v>14.324064</v>
      </c>
      <c r="S292" s="142">
        <v>0</v>
      </c>
      <c r="T292" s="143">
        <f>S292*H292</f>
        <v>0</v>
      </c>
      <c r="AR292" s="144" t="s">
        <v>193</v>
      </c>
      <c r="AT292" s="144" t="s">
        <v>329</v>
      </c>
      <c r="AU292" s="144" t="s">
        <v>81</v>
      </c>
      <c r="AY292" s="19" t="s">
        <v>132</v>
      </c>
      <c r="BE292" s="145">
        <f>IF(N292="základní",J292,0)</f>
        <v>0</v>
      </c>
      <c r="BF292" s="145">
        <f>IF(N292="snížená",J292,0)</f>
        <v>0</v>
      </c>
      <c r="BG292" s="145">
        <f>IF(N292="zákl. přenesená",J292,0)</f>
        <v>0</v>
      </c>
      <c r="BH292" s="145">
        <f>IF(N292="sníž. přenesená",J292,0)</f>
        <v>0</v>
      </c>
      <c r="BI292" s="145">
        <f>IF(N292="nulová",J292,0)</f>
        <v>0</v>
      </c>
      <c r="BJ292" s="19" t="s">
        <v>79</v>
      </c>
      <c r="BK292" s="145">
        <f>ROUND(I292*H292,2)</f>
        <v>0</v>
      </c>
      <c r="BL292" s="19" t="s">
        <v>139</v>
      </c>
      <c r="BM292" s="144" t="s">
        <v>377</v>
      </c>
    </row>
    <row r="293" spans="2:65" s="1" customFormat="1" ht="10.199999999999999">
      <c r="B293" s="34"/>
      <c r="D293" s="146" t="s">
        <v>141</v>
      </c>
      <c r="F293" s="147" t="s">
        <v>376</v>
      </c>
      <c r="I293" s="148"/>
      <c r="L293" s="34"/>
      <c r="M293" s="149"/>
      <c r="T293" s="55"/>
      <c r="AT293" s="19" t="s">
        <v>141</v>
      </c>
      <c r="AU293" s="19" t="s">
        <v>81</v>
      </c>
    </row>
    <row r="294" spans="2:65" s="12" customFormat="1" ht="10.199999999999999">
      <c r="B294" s="152"/>
      <c r="D294" s="146" t="s">
        <v>145</v>
      </c>
      <c r="E294" s="153" t="s">
        <v>19</v>
      </c>
      <c r="F294" s="154" t="s">
        <v>216</v>
      </c>
      <c r="H294" s="153" t="s">
        <v>19</v>
      </c>
      <c r="I294" s="155"/>
      <c r="L294" s="152"/>
      <c r="M294" s="156"/>
      <c r="T294" s="157"/>
      <c r="AT294" s="153" t="s">
        <v>145</v>
      </c>
      <c r="AU294" s="153" t="s">
        <v>81</v>
      </c>
      <c r="AV294" s="12" t="s">
        <v>79</v>
      </c>
      <c r="AW294" s="12" t="s">
        <v>33</v>
      </c>
      <c r="AX294" s="12" t="s">
        <v>72</v>
      </c>
      <c r="AY294" s="153" t="s">
        <v>132</v>
      </c>
    </row>
    <row r="295" spans="2:65" s="13" customFormat="1" ht="10.199999999999999">
      <c r="B295" s="158"/>
      <c r="D295" s="146" t="s">
        <v>145</v>
      </c>
      <c r="E295" s="159" t="s">
        <v>19</v>
      </c>
      <c r="F295" s="160" t="s">
        <v>373</v>
      </c>
      <c r="H295" s="161">
        <v>107.2</v>
      </c>
      <c r="I295" s="162"/>
      <c r="L295" s="158"/>
      <c r="M295" s="163"/>
      <c r="T295" s="164"/>
      <c r="AT295" s="159" t="s">
        <v>145</v>
      </c>
      <c r="AU295" s="159" t="s">
        <v>81</v>
      </c>
      <c r="AV295" s="13" t="s">
        <v>81</v>
      </c>
      <c r="AW295" s="13" t="s">
        <v>33</v>
      </c>
      <c r="AX295" s="13" t="s">
        <v>72</v>
      </c>
      <c r="AY295" s="159" t="s">
        <v>132</v>
      </c>
    </row>
    <row r="296" spans="2:65" s="13" customFormat="1" ht="10.199999999999999">
      <c r="B296" s="158"/>
      <c r="D296" s="146" t="s">
        <v>145</v>
      </c>
      <c r="E296" s="159" t="s">
        <v>19</v>
      </c>
      <c r="F296" s="160" t="s">
        <v>378</v>
      </c>
      <c r="H296" s="161">
        <v>2.1440000000000001</v>
      </c>
      <c r="I296" s="162"/>
      <c r="L296" s="158"/>
      <c r="M296" s="163"/>
      <c r="T296" s="164"/>
      <c r="AT296" s="159" t="s">
        <v>145</v>
      </c>
      <c r="AU296" s="159" t="s">
        <v>81</v>
      </c>
      <c r="AV296" s="13" t="s">
        <v>81</v>
      </c>
      <c r="AW296" s="13" t="s">
        <v>33</v>
      </c>
      <c r="AX296" s="13" t="s">
        <v>72</v>
      </c>
      <c r="AY296" s="159" t="s">
        <v>132</v>
      </c>
    </row>
    <row r="297" spans="2:65" s="14" customFormat="1" ht="10.199999999999999">
      <c r="B297" s="165"/>
      <c r="D297" s="146" t="s">
        <v>145</v>
      </c>
      <c r="E297" s="166" t="s">
        <v>19</v>
      </c>
      <c r="F297" s="167" t="s">
        <v>162</v>
      </c>
      <c r="H297" s="168">
        <v>109.34400000000001</v>
      </c>
      <c r="I297" s="169"/>
      <c r="L297" s="165"/>
      <c r="M297" s="170"/>
      <c r="T297" s="171"/>
      <c r="AT297" s="166" t="s">
        <v>145</v>
      </c>
      <c r="AU297" s="166" t="s">
        <v>81</v>
      </c>
      <c r="AV297" s="14" t="s">
        <v>139</v>
      </c>
      <c r="AW297" s="14" t="s">
        <v>33</v>
      </c>
      <c r="AX297" s="14" t="s">
        <v>79</v>
      </c>
      <c r="AY297" s="166" t="s">
        <v>132</v>
      </c>
    </row>
    <row r="298" spans="2:65" s="1" customFormat="1" ht="33" customHeight="1">
      <c r="B298" s="34"/>
      <c r="C298" s="133" t="s">
        <v>379</v>
      </c>
      <c r="D298" s="133" t="s">
        <v>134</v>
      </c>
      <c r="E298" s="134" t="s">
        <v>380</v>
      </c>
      <c r="F298" s="135" t="s">
        <v>381</v>
      </c>
      <c r="G298" s="136" t="s">
        <v>137</v>
      </c>
      <c r="H298" s="137">
        <v>144.9</v>
      </c>
      <c r="I298" s="138"/>
      <c r="J298" s="139">
        <f>ROUND(I298*H298,2)</f>
        <v>0</v>
      </c>
      <c r="K298" s="135" t="s">
        <v>138</v>
      </c>
      <c r="L298" s="34"/>
      <c r="M298" s="140" t="s">
        <v>19</v>
      </c>
      <c r="N298" s="141" t="s">
        <v>43</v>
      </c>
      <c r="P298" s="142">
        <f>O298*H298</f>
        <v>0</v>
      </c>
      <c r="Q298" s="142">
        <v>0.11162</v>
      </c>
      <c r="R298" s="142">
        <f>Q298*H298</f>
        <v>16.173738</v>
      </c>
      <c r="S298" s="142">
        <v>0</v>
      </c>
      <c r="T298" s="143">
        <f>S298*H298</f>
        <v>0</v>
      </c>
      <c r="AR298" s="144" t="s">
        <v>139</v>
      </c>
      <c r="AT298" s="144" t="s">
        <v>134</v>
      </c>
      <c r="AU298" s="144" t="s">
        <v>81</v>
      </c>
      <c r="AY298" s="19" t="s">
        <v>132</v>
      </c>
      <c r="BE298" s="145">
        <f>IF(N298="základní",J298,0)</f>
        <v>0</v>
      </c>
      <c r="BF298" s="145">
        <f>IF(N298="snížená",J298,0)</f>
        <v>0</v>
      </c>
      <c r="BG298" s="145">
        <f>IF(N298="zákl. přenesená",J298,0)</f>
        <v>0</v>
      </c>
      <c r="BH298" s="145">
        <f>IF(N298="sníž. přenesená",J298,0)</f>
        <v>0</v>
      </c>
      <c r="BI298" s="145">
        <f>IF(N298="nulová",J298,0)</f>
        <v>0</v>
      </c>
      <c r="BJ298" s="19" t="s">
        <v>79</v>
      </c>
      <c r="BK298" s="145">
        <f>ROUND(I298*H298,2)</f>
        <v>0</v>
      </c>
      <c r="BL298" s="19" t="s">
        <v>139</v>
      </c>
      <c r="BM298" s="144" t="s">
        <v>382</v>
      </c>
    </row>
    <row r="299" spans="2:65" s="1" customFormat="1" ht="48">
      <c r="B299" s="34"/>
      <c r="D299" s="146" t="s">
        <v>141</v>
      </c>
      <c r="F299" s="147" t="s">
        <v>383</v>
      </c>
      <c r="I299" s="148"/>
      <c r="L299" s="34"/>
      <c r="M299" s="149"/>
      <c r="T299" s="55"/>
      <c r="AT299" s="19" t="s">
        <v>141</v>
      </c>
      <c r="AU299" s="19" t="s">
        <v>81</v>
      </c>
    </row>
    <row r="300" spans="2:65" s="1" customFormat="1" ht="10.199999999999999">
      <c r="B300" s="34"/>
      <c r="D300" s="150" t="s">
        <v>143</v>
      </c>
      <c r="F300" s="151" t="s">
        <v>384</v>
      </c>
      <c r="I300" s="148"/>
      <c r="L300" s="34"/>
      <c r="M300" s="149"/>
      <c r="T300" s="55"/>
      <c r="AT300" s="19" t="s">
        <v>143</v>
      </c>
      <c r="AU300" s="19" t="s">
        <v>81</v>
      </c>
    </row>
    <row r="301" spans="2:65" s="12" customFormat="1" ht="10.199999999999999">
      <c r="B301" s="152"/>
      <c r="D301" s="146" t="s">
        <v>145</v>
      </c>
      <c r="E301" s="153" t="s">
        <v>19</v>
      </c>
      <c r="F301" s="154" t="s">
        <v>385</v>
      </c>
      <c r="H301" s="153" t="s">
        <v>19</v>
      </c>
      <c r="I301" s="155"/>
      <c r="L301" s="152"/>
      <c r="M301" s="156"/>
      <c r="T301" s="157"/>
      <c r="AT301" s="153" t="s">
        <v>145</v>
      </c>
      <c r="AU301" s="153" t="s">
        <v>81</v>
      </c>
      <c r="AV301" s="12" t="s">
        <v>79</v>
      </c>
      <c r="AW301" s="12" t="s">
        <v>33</v>
      </c>
      <c r="AX301" s="12" t="s">
        <v>72</v>
      </c>
      <c r="AY301" s="153" t="s">
        <v>132</v>
      </c>
    </row>
    <row r="302" spans="2:65" s="13" customFormat="1" ht="10.199999999999999">
      <c r="B302" s="158"/>
      <c r="D302" s="146" t="s">
        <v>145</v>
      </c>
      <c r="E302" s="159" t="s">
        <v>19</v>
      </c>
      <c r="F302" s="160" t="s">
        <v>386</v>
      </c>
      <c r="H302" s="161">
        <v>154</v>
      </c>
      <c r="I302" s="162"/>
      <c r="L302" s="158"/>
      <c r="M302" s="163"/>
      <c r="T302" s="164"/>
      <c r="AT302" s="159" t="s">
        <v>145</v>
      </c>
      <c r="AU302" s="159" t="s">
        <v>81</v>
      </c>
      <c r="AV302" s="13" t="s">
        <v>81</v>
      </c>
      <c r="AW302" s="13" t="s">
        <v>33</v>
      </c>
      <c r="AX302" s="13" t="s">
        <v>72</v>
      </c>
      <c r="AY302" s="159" t="s">
        <v>132</v>
      </c>
    </row>
    <row r="303" spans="2:65" s="13" customFormat="1" ht="10.199999999999999">
      <c r="B303" s="158"/>
      <c r="D303" s="146" t="s">
        <v>145</v>
      </c>
      <c r="E303" s="159" t="s">
        <v>19</v>
      </c>
      <c r="F303" s="160" t="s">
        <v>387</v>
      </c>
      <c r="H303" s="161">
        <v>-9.1</v>
      </c>
      <c r="I303" s="162"/>
      <c r="L303" s="158"/>
      <c r="M303" s="163"/>
      <c r="T303" s="164"/>
      <c r="AT303" s="159" t="s">
        <v>145</v>
      </c>
      <c r="AU303" s="159" t="s">
        <v>81</v>
      </c>
      <c r="AV303" s="13" t="s">
        <v>81</v>
      </c>
      <c r="AW303" s="13" t="s">
        <v>33</v>
      </c>
      <c r="AX303" s="13" t="s">
        <v>72</v>
      </c>
      <c r="AY303" s="159" t="s">
        <v>132</v>
      </c>
    </row>
    <row r="304" spans="2:65" s="14" customFormat="1" ht="10.199999999999999">
      <c r="B304" s="165"/>
      <c r="D304" s="146" t="s">
        <v>145</v>
      </c>
      <c r="E304" s="166" t="s">
        <v>19</v>
      </c>
      <c r="F304" s="167" t="s">
        <v>162</v>
      </c>
      <c r="H304" s="168">
        <v>144.9</v>
      </c>
      <c r="I304" s="169"/>
      <c r="L304" s="165"/>
      <c r="M304" s="170"/>
      <c r="T304" s="171"/>
      <c r="AT304" s="166" t="s">
        <v>145</v>
      </c>
      <c r="AU304" s="166" t="s">
        <v>81</v>
      </c>
      <c r="AV304" s="14" t="s">
        <v>139</v>
      </c>
      <c r="AW304" s="14" t="s">
        <v>33</v>
      </c>
      <c r="AX304" s="14" t="s">
        <v>79</v>
      </c>
      <c r="AY304" s="166" t="s">
        <v>132</v>
      </c>
    </row>
    <row r="305" spans="2:65" s="1" customFormat="1" ht="24.15" customHeight="1">
      <c r="B305" s="34"/>
      <c r="C305" s="179" t="s">
        <v>388</v>
      </c>
      <c r="D305" s="179" t="s">
        <v>329</v>
      </c>
      <c r="E305" s="180" t="s">
        <v>389</v>
      </c>
      <c r="F305" s="181" t="s">
        <v>390</v>
      </c>
      <c r="G305" s="182" t="s">
        <v>137</v>
      </c>
      <c r="H305" s="183">
        <v>147.798</v>
      </c>
      <c r="I305" s="184"/>
      <c r="J305" s="185">
        <f>ROUND(I305*H305,2)</f>
        <v>0</v>
      </c>
      <c r="K305" s="181" t="s">
        <v>138</v>
      </c>
      <c r="L305" s="186"/>
      <c r="M305" s="187" t="s">
        <v>19</v>
      </c>
      <c r="N305" s="188" t="s">
        <v>43</v>
      </c>
      <c r="P305" s="142">
        <f>O305*H305</f>
        <v>0</v>
      </c>
      <c r="Q305" s="142">
        <v>0.15</v>
      </c>
      <c r="R305" s="142">
        <f>Q305*H305</f>
        <v>22.169699999999999</v>
      </c>
      <c r="S305" s="142">
        <v>0</v>
      </c>
      <c r="T305" s="143">
        <f>S305*H305</f>
        <v>0</v>
      </c>
      <c r="AR305" s="144" t="s">
        <v>193</v>
      </c>
      <c r="AT305" s="144" t="s">
        <v>329</v>
      </c>
      <c r="AU305" s="144" t="s">
        <v>81</v>
      </c>
      <c r="AY305" s="19" t="s">
        <v>132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9" t="s">
        <v>79</v>
      </c>
      <c r="BK305" s="145">
        <f>ROUND(I305*H305,2)</f>
        <v>0</v>
      </c>
      <c r="BL305" s="19" t="s">
        <v>139</v>
      </c>
      <c r="BM305" s="144" t="s">
        <v>391</v>
      </c>
    </row>
    <row r="306" spans="2:65" s="1" customFormat="1" ht="10.199999999999999">
      <c r="B306" s="34"/>
      <c r="D306" s="146" t="s">
        <v>141</v>
      </c>
      <c r="F306" s="147" t="s">
        <v>390</v>
      </c>
      <c r="I306" s="148"/>
      <c r="L306" s="34"/>
      <c r="M306" s="149"/>
      <c r="T306" s="55"/>
      <c r="AT306" s="19" t="s">
        <v>141</v>
      </c>
      <c r="AU306" s="19" t="s">
        <v>81</v>
      </c>
    </row>
    <row r="307" spans="2:65" s="12" customFormat="1" ht="10.199999999999999">
      <c r="B307" s="152"/>
      <c r="D307" s="146" t="s">
        <v>145</v>
      </c>
      <c r="E307" s="153" t="s">
        <v>19</v>
      </c>
      <c r="F307" s="154" t="s">
        <v>385</v>
      </c>
      <c r="H307" s="153" t="s">
        <v>19</v>
      </c>
      <c r="I307" s="155"/>
      <c r="L307" s="152"/>
      <c r="M307" s="156"/>
      <c r="T307" s="157"/>
      <c r="AT307" s="153" t="s">
        <v>145</v>
      </c>
      <c r="AU307" s="153" t="s">
        <v>81</v>
      </c>
      <c r="AV307" s="12" t="s">
        <v>79</v>
      </c>
      <c r="AW307" s="12" t="s">
        <v>33</v>
      </c>
      <c r="AX307" s="12" t="s">
        <v>72</v>
      </c>
      <c r="AY307" s="153" t="s">
        <v>132</v>
      </c>
    </row>
    <row r="308" spans="2:65" s="13" customFormat="1" ht="10.199999999999999">
      <c r="B308" s="158"/>
      <c r="D308" s="146" t="s">
        <v>145</v>
      </c>
      <c r="E308" s="159" t="s">
        <v>19</v>
      </c>
      <c r="F308" s="160" t="s">
        <v>392</v>
      </c>
      <c r="H308" s="161">
        <v>144.9</v>
      </c>
      <c r="I308" s="162"/>
      <c r="L308" s="158"/>
      <c r="M308" s="163"/>
      <c r="T308" s="164"/>
      <c r="AT308" s="159" t="s">
        <v>145</v>
      </c>
      <c r="AU308" s="159" t="s">
        <v>81</v>
      </c>
      <c r="AV308" s="13" t="s">
        <v>81</v>
      </c>
      <c r="AW308" s="13" t="s">
        <v>33</v>
      </c>
      <c r="AX308" s="13" t="s">
        <v>72</v>
      </c>
      <c r="AY308" s="159" t="s">
        <v>132</v>
      </c>
    </row>
    <row r="309" spans="2:65" s="13" customFormat="1" ht="10.199999999999999">
      <c r="B309" s="158"/>
      <c r="D309" s="146" t="s">
        <v>145</v>
      </c>
      <c r="E309" s="159" t="s">
        <v>19</v>
      </c>
      <c r="F309" s="160" t="s">
        <v>393</v>
      </c>
      <c r="H309" s="161">
        <v>2.8980000000000001</v>
      </c>
      <c r="I309" s="162"/>
      <c r="L309" s="158"/>
      <c r="M309" s="163"/>
      <c r="T309" s="164"/>
      <c r="AT309" s="159" t="s">
        <v>145</v>
      </c>
      <c r="AU309" s="159" t="s">
        <v>81</v>
      </c>
      <c r="AV309" s="13" t="s">
        <v>81</v>
      </c>
      <c r="AW309" s="13" t="s">
        <v>33</v>
      </c>
      <c r="AX309" s="13" t="s">
        <v>72</v>
      </c>
      <c r="AY309" s="159" t="s">
        <v>132</v>
      </c>
    </row>
    <row r="310" spans="2:65" s="14" customFormat="1" ht="10.199999999999999">
      <c r="B310" s="165"/>
      <c r="D310" s="146" t="s">
        <v>145</v>
      </c>
      <c r="E310" s="166" t="s">
        <v>19</v>
      </c>
      <c r="F310" s="167" t="s">
        <v>162</v>
      </c>
      <c r="H310" s="168">
        <v>147.798</v>
      </c>
      <c r="I310" s="169"/>
      <c r="L310" s="165"/>
      <c r="M310" s="170"/>
      <c r="T310" s="171"/>
      <c r="AT310" s="166" t="s">
        <v>145</v>
      </c>
      <c r="AU310" s="166" t="s">
        <v>81</v>
      </c>
      <c r="AV310" s="14" t="s">
        <v>139</v>
      </c>
      <c r="AW310" s="14" t="s">
        <v>33</v>
      </c>
      <c r="AX310" s="14" t="s">
        <v>79</v>
      </c>
      <c r="AY310" s="166" t="s">
        <v>132</v>
      </c>
    </row>
    <row r="311" spans="2:65" s="1" customFormat="1" ht="33" customHeight="1">
      <c r="B311" s="34"/>
      <c r="C311" s="133" t="s">
        <v>394</v>
      </c>
      <c r="D311" s="133" t="s">
        <v>134</v>
      </c>
      <c r="E311" s="134" t="s">
        <v>395</v>
      </c>
      <c r="F311" s="135" t="s">
        <v>396</v>
      </c>
      <c r="G311" s="136" t="s">
        <v>137</v>
      </c>
      <c r="H311" s="137">
        <v>118</v>
      </c>
      <c r="I311" s="138"/>
      <c r="J311" s="139">
        <f>ROUND(I311*H311,2)</f>
        <v>0</v>
      </c>
      <c r="K311" s="135" t="s">
        <v>138</v>
      </c>
      <c r="L311" s="34"/>
      <c r="M311" s="140" t="s">
        <v>19</v>
      </c>
      <c r="N311" s="141" t="s">
        <v>43</v>
      </c>
      <c r="P311" s="142">
        <f>O311*H311</f>
        <v>0</v>
      </c>
      <c r="Q311" s="142">
        <v>8.7999999999999995E-2</v>
      </c>
      <c r="R311" s="142">
        <f>Q311*H311</f>
        <v>10.383999999999999</v>
      </c>
      <c r="S311" s="142">
        <v>0</v>
      </c>
      <c r="T311" s="143">
        <f>S311*H311</f>
        <v>0</v>
      </c>
      <c r="AR311" s="144" t="s">
        <v>139</v>
      </c>
      <c r="AT311" s="144" t="s">
        <v>134</v>
      </c>
      <c r="AU311" s="144" t="s">
        <v>81</v>
      </c>
      <c r="AY311" s="19" t="s">
        <v>132</v>
      </c>
      <c r="BE311" s="145">
        <f>IF(N311="základní",J311,0)</f>
        <v>0</v>
      </c>
      <c r="BF311" s="145">
        <f>IF(N311="snížená",J311,0)</f>
        <v>0</v>
      </c>
      <c r="BG311" s="145">
        <f>IF(N311="zákl. přenesená",J311,0)</f>
        <v>0</v>
      </c>
      <c r="BH311" s="145">
        <f>IF(N311="sníž. přenesená",J311,0)</f>
        <v>0</v>
      </c>
      <c r="BI311" s="145">
        <f>IF(N311="nulová",J311,0)</f>
        <v>0</v>
      </c>
      <c r="BJ311" s="19" t="s">
        <v>79</v>
      </c>
      <c r="BK311" s="145">
        <f>ROUND(I311*H311,2)</f>
        <v>0</v>
      </c>
      <c r="BL311" s="19" t="s">
        <v>139</v>
      </c>
      <c r="BM311" s="144" t="s">
        <v>397</v>
      </c>
    </row>
    <row r="312" spans="2:65" s="1" customFormat="1" ht="48">
      <c r="B312" s="34"/>
      <c r="D312" s="146" t="s">
        <v>141</v>
      </c>
      <c r="F312" s="147" t="s">
        <v>398</v>
      </c>
      <c r="I312" s="148"/>
      <c r="L312" s="34"/>
      <c r="M312" s="149"/>
      <c r="T312" s="55"/>
      <c r="AT312" s="19" t="s">
        <v>141</v>
      </c>
      <c r="AU312" s="19" t="s">
        <v>81</v>
      </c>
    </row>
    <row r="313" spans="2:65" s="1" customFormat="1" ht="10.199999999999999">
      <c r="B313" s="34"/>
      <c r="D313" s="150" t="s">
        <v>143</v>
      </c>
      <c r="F313" s="151" t="s">
        <v>399</v>
      </c>
      <c r="I313" s="148"/>
      <c r="L313" s="34"/>
      <c r="M313" s="149"/>
      <c r="T313" s="55"/>
      <c r="AT313" s="19" t="s">
        <v>143</v>
      </c>
      <c r="AU313" s="19" t="s">
        <v>81</v>
      </c>
    </row>
    <row r="314" spans="2:65" s="12" customFormat="1" ht="10.199999999999999">
      <c r="B314" s="152"/>
      <c r="D314" s="146" t="s">
        <v>145</v>
      </c>
      <c r="E314" s="153" t="s">
        <v>19</v>
      </c>
      <c r="F314" s="154" t="s">
        <v>385</v>
      </c>
      <c r="H314" s="153" t="s">
        <v>19</v>
      </c>
      <c r="I314" s="155"/>
      <c r="L314" s="152"/>
      <c r="M314" s="156"/>
      <c r="T314" s="157"/>
      <c r="AT314" s="153" t="s">
        <v>145</v>
      </c>
      <c r="AU314" s="153" t="s">
        <v>81</v>
      </c>
      <c r="AV314" s="12" t="s">
        <v>79</v>
      </c>
      <c r="AW314" s="12" t="s">
        <v>33</v>
      </c>
      <c r="AX314" s="12" t="s">
        <v>72</v>
      </c>
      <c r="AY314" s="153" t="s">
        <v>132</v>
      </c>
    </row>
    <row r="315" spans="2:65" s="13" customFormat="1" ht="10.199999999999999">
      <c r="B315" s="158"/>
      <c r="D315" s="146" t="s">
        <v>145</v>
      </c>
      <c r="E315" s="159" t="s">
        <v>19</v>
      </c>
      <c r="F315" s="160" t="s">
        <v>400</v>
      </c>
      <c r="H315" s="161">
        <v>48</v>
      </c>
      <c r="I315" s="162"/>
      <c r="L315" s="158"/>
      <c r="M315" s="163"/>
      <c r="T315" s="164"/>
      <c r="AT315" s="159" t="s">
        <v>145</v>
      </c>
      <c r="AU315" s="159" t="s">
        <v>81</v>
      </c>
      <c r="AV315" s="13" t="s">
        <v>81</v>
      </c>
      <c r="AW315" s="13" t="s">
        <v>33</v>
      </c>
      <c r="AX315" s="13" t="s">
        <v>72</v>
      </c>
      <c r="AY315" s="159" t="s">
        <v>132</v>
      </c>
    </row>
    <row r="316" spans="2:65" s="13" customFormat="1" ht="10.199999999999999">
      <c r="B316" s="158"/>
      <c r="D316" s="146" t="s">
        <v>145</v>
      </c>
      <c r="E316" s="159" t="s">
        <v>19</v>
      </c>
      <c r="F316" s="160" t="s">
        <v>401</v>
      </c>
      <c r="H316" s="161">
        <v>70</v>
      </c>
      <c r="I316" s="162"/>
      <c r="L316" s="158"/>
      <c r="M316" s="163"/>
      <c r="T316" s="164"/>
      <c r="AT316" s="159" t="s">
        <v>145</v>
      </c>
      <c r="AU316" s="159" t="s">
        <v>81</v>
      </c>
      <c r="AV316" s="13" t="s">
        <v>81</v>
      </c>
      <c r="AW316" s="13" t="s">
        <v>33</v>
      </c>
      <c r="AX316" s="13" t="s">
        <v>72</v>
      </c>
      <c r="AY316" s="159" t="s">
        <v>132</v>
      </c>
    </row>
    <row r="317" spans="2:65" s="14" customFormat="1" ht="10.199999999999999">
      <c r="B317" s="165"/>
      <c r="D317" s="146" t="s">
        <v>145</v>
      </c>
      <c r="E317" s="166" t="s">
        <v>19</v>
      </c>
      <c r="F317" s="167" t="s">
        <v>162</v>
      </c>
      <c r="H317" s="168">
        <v>118</v>
      </c>
      <c r="I317" s="169"/>
      <c r="L317" s="165"/>
      <c r="M317" s="170"/>
      <c r="T317" s="171"/>
      <c r="AT317" s="166" t="s">
        <v>145</v>
      </c>
      <c r="AU317" s="166" t="s">
        <v>81</v>
      </c>
      <c r="AV317" s="14" t="s">
        <v>139</v>
      </c>
      <c r="AW317" s="14" t="s">
        <v>33</v>
      </c>
      <c r="AX317" s="14" t="s">
        <v>79</v>
      </c>
      <c r="AY317" s="166" t="s">
        <v>132</v>
      </c>
    </row>
    <row r="318" spans="2:65" s="1" customFormat="1" ht="24.15" customHeight="1">
      <c r="B318" s="34"/>
      <c r="C318" s="179" t="s">
        <v>402</v>
      </c>
      <c r="D318" s="179" t="s">
        <v>329</v>
      </c>
      <c r="E318" s="180" t="s">
        <v>403</v>
      </c>
      <c r="F318" s="181" t="s">
        <v>404</v>
      </c>
      <c r="G318" s="182" t="s">
        <v>137</v>
      </c>
      <c r="H318" s="183">
        <v>121.54</v>
      </c>
      <c r="I318" s="184"/>
      <c r="J318" s="185">
        <f>ROUND(I318*H318,2)</f>
        <v>0</v>
      </c>
      <c r="K318" s="181" t="s">
        <v>19</v>
      </c>
      <c r="L318" s="186"/>
      <c r="M318" s="187" t="s">
        <v>19</v>
      </c>
      <c r="N318" s="188" t="s">
        <v>43</v>
      </c>
      <c r="P318" s="142">
        <f>O318*H318</f>
        <v>0</v>
      </c>
      <c r="Q318" s="142">
        <v>0.315</v>
      </c>
      <c r="R318" s="142">
        <f>Q318*H318</f>
        <v>38.2851</v>
      </c>
      <c r="S318" s="142">
        <v>0</v>
      </c>
      <c r="T318" s="143">
        <f>S318*H318</f>
        <v>0</v>
      </c>
      <c r="AR318" s="144" t="s">
        <v>193</v>
      </c>
      <c r="AT318" s="144" t="s">
        <v>329</v>
      </c>
      <c r="AU318" s="144" t="s">
        <v>81</v>
      </c>
      <c r="AY318" s="19" t="s">
        <v>132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9" t="s">
        <v>79</v>
      </c>
      <c r="BK318" s="145">
        <f>ROUND(I318*H318,2)</f>
        <v>0</v>
      </c>
      <c r="BL318" s="19" t="s">
        <v>139</v>
      </c>
      <c r="BM318" s="144" t="s">
        <v>405</v>
      </c>
    </row>
    <row r="319" spans="2:65" s="1" customFormat="1" ht="19.2">
      <c r="B319" s="34"/>
      <c r="D319" s="146" t="s">
        <v>141</v>
      </c>
      <c r="F319" s="147" t="s">
        <v>404</v>
      </c>
      <c r="I319" s="148"/>
      <c r="L319" s="34"/>
      <c r="M319" s="149"/>
      <c r="T319" s="55"/>
      <c r="AT319" s="19" t="s">
        <v>141</v>
      </c>
      <c r="AU319" s="19" t="s">
        <v>81</v>
      </c>
    </row>
    <row r="320" spans="2:65" s="12" customFormat="1" ht="10.199999999999999">
      <c r="B320" s="152"/>
      <c r="D320" s="146" t="s">
        <v>145</v>
      </c>
      <c r="E320" s="153" t="s">
        <v>19</v>
      </c>
      <c r="F320" s="154" t="s">
        <v>385</v>
      </c>
      <c r="H320" s="153" t="s">
        <v>19</v>
      </c>
      <c r="I320" s="155"/>
      <c r="L320" s="152"/>
      <c r="M320" s="156"/>
      <c r="T320" s="157"/>
      <c r="AT320" s="153" t="s">
        <v>145</v>
      </c>
      <c r="AU320" s="153" t="s">
        <v>81</v>
      </c>
      <c r="AV320" s="12" t="s">
        <v>79</v>
      </c>
      <c r="AW320" s="12" t="s">
        <v>33</v>
      </c>
      <c r="AX320" s="12" t="s">
        <v>72</v>
      </c>
      <c r="AY320" s="153" t="s">
        <v>132</v>
      </c>
    </row>
    <row r="321" spans="2:65" s="13" customFormat="1" ht="10.199999999999999">
      <c r="B321" s="158"/>
      <c r="D321" s="146" t="s">
        <v>145</v>
      </c>
      <c r="E321" s="159" t="s">
        <v>19</v>
      </c>
      <c r="F321" s="160" t="s">
        <v>400</v>
      </c>
      <c r="H321" s="161">
        <v>48</v>
      </c>
      <c r="I321" s="162"/>
      <c r="L321" s="158"/>
      <c r="M321" s="163"/>
      <c r="T321" s="164"/>
      <c r="AT321" s="159" t="s">
        <v>145</v>
      </c>
      <c r="AU321" s="159" t="s">
        <v>81</v>
      </c>
      <c r="AV321" s="13" t="s">
        <v>81</v>
      </c>
      <c r="AW321" s="13" t="s">
        <v>33</v>
      </c>
      <c r="AX321" s="13" t="s">
        <v>72</v>
      </c>
      <c r="AY321" s="159" t="s">
        <v>132</v>
      </c>
    </row>
    <row r="322" spans="2:65" s="13" customFormat="1" ht="10.199999999999999">
      <c r="B322" s="158"/>
      <c r="D322" s="146" t="s">
        <v>145</v>
      </c>
      <c r="E322" s="159" t="s">
        <v>19</v>
      </c>
      <c r="F322" s="160" t="s">
        <v>401</v>
      </c>
      <c r="H322" s="161">
        <v>70</v>
      </c>
      <c r="I322" s="162"/>
      <c r="L322" s="158"/>
      <c r="M322" s="163"/>
      <c r="T322" s="164"/>
      <c r="AT322" s="159" t="s">
        <v>145</v>
      </c>
      <c r="AU322" s="159" t="s">
        <v>81</v>
      </c>
      <c r="AV322" s="13" t="s">
        <v>81</v>
      </c>
      <c r="AW322" s="13" t="s">
        <v>33</v>
      </c>
      <c r="AX322" s="13" t="s">
        <v>72</v>
      </c>
      <c r="AY322" s="159" t="s">
        <v>132</v>
      </c>
    </row>
    <row r="323" spans="2:65" s="15" customFormat="1" ht="10.199999999999999">
      <c r="B323" s="172"/>
      <c r="D323" s="146" t="s">
        <v>145</v>
      </c>
      <c r="E323" s="173" t="s">
        <v>19</v>
      </c>
      <c r="F323" s="174" t="s">
        <v>288</v>
      </c>
      <c r="H323" s="175">
        <v>118</v>
      </c>
      <c r="I323" s="176"/>
      <c r="L323" s="172"/>
      <c r="M323" s="177"/>
      <c r="T323" s="178"/>
      <c r="AT323" s="173" t="s">
        <v>145</v>
      </c>
      <c r="AU323" s="173" t="s">
        <v>81</v>
      </c>
      <c r="AV323" s="15" t="s">
        <v>154</v>
      </c>
      <c r="AW323" s="15" t="s">
        <v>33</v>
      </c>
      <c r="AX323" s="15" t="s">
        <v>72</v>
      </c>
      <c r="AY323" s="173" t="s">
        <v>132</v>
      </c>
    </row>
    <row r="324" spans="2:65" s="13" customFormat="1" ht="10.199999999999999">
      <c r="B324" s="158"/>
      <c r="D324" s="146" t="s">
        <v>145</v>
      </c>
      <c r="E324" s="159" t="s">
        <v>19</v>
      </c>
      <c r="F324" s="160" t="s">
        <v>406</v>
      </c>
      <c r="H324" s="161">
        <v>3.54</v>
      </c>
      <c r="I324" s="162"/>
      <c r="L324" s="158"/>
      <c r="M324" s="163"/>
      <c r="T324" s="164"/>
      <c r="AT324" s="159" t="s">
        <v>145</v>
      </c>
      <c r="AU324" s="159" t="s">
        <v>81</v>
      </c>
      <c r="AV324" s="13" t="s">
        <v>81</v>
      </c>
      <c r="AW324" s="13" t="s">
        <v>33</v>
      </c>
      <c r="AX324" s="13" t="s">
        <v>72</v>
      </c>
      <c r="AY324" s="159" t="s">
        <v>132</v>
      </c>
    </row>
    <row r="325" spans="2:65" s="14" customFormat="1" ht="10.199999999999999">
      <c r="B325" s="165"/>
      <c r="D325" s="146" t="s">
        <v>145</v>
      </c>
      <c r="E325" s="166" t="s">
        <v>19</v>
      </c>
      <c r="F325" s="167" t="s">
        <v>162</v>
      </c>
      <c r="H325" s="168">
        <v>121.54</v>
      </c>
      <c r="I325" s="169"/>
      <c r="L325" s="165"/>
      <c r="M325" s="170"/>
      <c r="T325" s="171"/>
      <c r="AT325" s="166" t="s">
        <v>145</v>
      </c>
      <c r="AU325" s="166" t="s">
        <v>81</v>
      </c>
      <c r="AV325" s="14" t="s">
        <v>139</v>
      </c>
      <c r="AW325" s="14" t="s">
        <v>33</v>
      </c>
      <c r="AX325" s="14" t="s">
        <v>79</v>
      </c>
      <c r="AY325" s="166" t="s">
        <v>132</v>
      </c>
    </row>
    <row r="326" spans="2:65" s="1" customFormat="1" ht="24.15" customHeight="1">
      <c r="B326" s="34"/>
      <c r="C326" s="133" t="s">
        <v>407</v>
      </c>
      <c r="D326" s="133" t="s">
        <v>134</v>
      </c>
      <c r="E326" s="134" t="s">
        <v>408</v>
      </c>
      <c r="F326" s="135" t="s">
        <v>409</v>
      </c>
      <c r="G326" s="136" t="s">
        <v>196</v>
      </c>
      <c r="H326" s="137">
        <v>40.299999999999997</v>
      </c>
      <c r="I326" s="138"/>
      <c r="J326" s="139">
        <f>ROUND(I326*H326,2)</f>
        <v>0</v>
      </c>
      <c r="K326" s="135" t="s">
        <v>138</v>
      </c>
      <c r="L326" s="34"/>
      <c r="M326" s="140" t="s">
        <v>19</v>
      </c>
      <c r="N326" s="141" t="s">
        <v>43</v>
      </c>
      <c r="P326" s="142">
        <f>O326*H326</f>
        <v>0</v>
      </c>
      <c r="Q326" s="142">
        <v>1.0000000000000001E-5</v>
      </c>
      <c r="R326" s="142">
        <f>Q326*H326</f>
        <v>4.0299999999999998E-4</v>
      </c>
      <c r="S326" s="142">
        <v>0</v>
      </c>
      <c r="T326" s="143">
        <f>S326*H326</f>
        <v>0</v>
      </c>
      <c r="AR326" s="144" t="s">
        <v>139</v>
      </c>
      <c r="AT326" s="144" t="s">
        <v>134</v>
      </c>
      <c r="AU326" s="144" t="s">
        <v>81</v>
      </c>
      <c r="AY326" s="19" t="s">
        <v>132</v>
      </c>
      <c r="BE326" s="145">
        <f>IF(N326="základní",J326,0)</f>
        <v>0</v>
      </c>
      <c r="BF326" s="145">
        <f>IF(N326="snížená",J326,0)</f>
        <v>0</v>
      </c>
      <c r="BG326" s="145">
        <f>IF(N326="zákl. přenesená",J326,0)</f>
        <v>0</v>
      </c>
      <c r="BH326" s="145">
        <f>IF(N326="sníž. přenesená",J326,0)</f>
        <v>0</v>
      </c>
      <c r="BI326" s="145">
        <f>IF(N326="nulová",J326,0)</f>
        <v>0</v>
      </c>
      <c r="BJ326" s="19" t="s">
        <v>79</v>
      </c>
      <c r="BK326" s="145">
        <f>ROUND(I326*H326,2)</f>
        <v>0</v>
      </c>
      <c r="BL326" s="19" t="s">
        <v>139</v>
      </c>
      <c r="BM326" s="144" t="s">
        <v>410</v>
      </c>
    </row>
    <row r="327" spans="2:65" s="1" customFormat="1" ht="19.2">
      <c r="B327" s="34"/>
      <c r="D327" s="146" t="s">
        <v>141</v>
      </c>
      <c r="F327" s="147" t="s">
        <v>411</v>
      </c>
      <c r="I327" s="148"/>
      <c r="L327" s="34"/>
      <c r="M327" s="149"/>
      <c r="T327" s="55"/>
      <c r="AT327" s="19" t="s">
        <v>141</v>
      </c>
      <c r="AU327" s="19" t="s">
        <v>81</v>
      </c>
    </row>
    <row r="328" spans="2:65" s="1" customFormat="1" ht="10.199999999999999">
      <c r="B328" s="34"/>
      <c r="D328" s="150" t="s">
        <v>143</v>
      </c>
      <c r="F328" s="151" t="s">
        <v>412</v>
      </c>
      <c r="I328" s="148"/>
      <c r="L328" s="34"/>
      <c r="M328" s="149"/>
      <c r="T328" s="55"/>
      <c r="AT328" s="19" t="s">
        <v>143</v>
      </c>
      <c r="AU328" s="19" t="s">
        <v>81</v>
      </c>
    </row>
    <row r="329" spans="2:65" s="12" customFormat="1" ht="10.199999999999999">
      <c r="B329" s="152"/>
      <c r="D329" s="146" t="s">
        <v>145</v>
      </c>
      <c r="E329" s="153" t="s">
        <v>19</v>
      </c>
      <c r="F329" s="154" t="s">
        <v>413</v>
      </c>
      <c r="H329" s="153" t="s">
        <v>19</v>
      </c>
      <c r="I329" s="155"/>
      <c r="L329" s="152"/>
      <c r="M329" s="156"/>
      <c r="T329" s="157"/>
      <c r="AT329" s="153" t="s">
        <v>145</v>
      </c>
      <c r="AU329" s="153" t="s">
        <v>81</v>
      </c>
      <c r="AV329" s="12" t="s">
        <v>79</v>
      </c>
      <c r="AW329" s="12" t="s">
        <v>33</v>
      </c>
      <c r="AX329" s="12" t="s">
        <v>72</v>
      </c>
      <c r="AY329" s="153" t="s">
        <v>132</v>
      </c>
    </row>
    <row r="330" spans="2:65" s="13" customFormat="1" ht="10.199999999999999">
      <c r="B330" s="158"/>
      <c r="D330" s="146" t="s">
        <v>145</v>
      </c>
      <c r="E330" s="159" t="s">
        <v>19</v>
      </c>
      <c r="F330" s="160" t="s">
        <v>414</v>
      </c>
      <c r="H330" s="161">
        <v>24.1</v>
      </c>
      <c r="I330" s="162"/>
      <c r="L330" s="158"/>
      <c r="M330" s="163"/>
      <c r="T330" s="164"/>
      <c r="AT330" s="159" t="s">
        <v>145</v>
      </c>
      <c r="AU330" s="159" t="s">
        <v>81</v>
      </c>
      <c r="AV330" s="13" t="s">
        <v>81</v>
      </c>
      <c r="AW330" s="13" t="s">
        <v>33</v>
      </c>
      <c r="AX330" s="13" t="s">
        <v>72</v>
      </c>
      <c r="AY330" s="159" t="s">
        <v>132</v>
      </c>
    </row>
    <row r="331" spans="2:65" s="13" customFormat="1" ht="10.199999999999999">
      <c r="B331" s="158"/>
      <c r="D331" s="146" t="s">
        <v>145</v>
      </c>
      <c r="E331" s="159" t="s">
        <v>19</v>
      </c>
      <c r="F331" s="160" t="s">
        <v>415</v>
      </c>
      <c r="H331" s="161">
        <v>11.4</v>
      </c>
      <c r="I331" s="162"/>
      <c r="L331" s="158"/>
      <c r="M331" s="163"/>
      <c r="T331" s="164"/>
      <c r="AT331" s="159" t="s">
        <v>145</v>
      </c>
      <c r="AU331" s="159" t="s">
        <v>81</v>
      </c>
      <c r="AV331" s="13" t="s">
        <v>81</v>
      </c>
      <c r="AW331" s="13" t="s">
        <v>33</v>
      </c>
      <c r="AX331" s="13" t="s">
        <v>72</v>
      </c>
      <c r="AY331" s="159" t="s">
        <v>132</v>
      </c>
    </row>
    <row r="332" spans="2:65" s="12" customFormat="1" ht="10.199999999999999">
      <c r="B332" s="152"/>
      <c r="D332" s="146" t="s">
        <v>145</v>
      </c>
      <c r="E332" s="153" t="s">
        <v>19</v>
      </c>
      <c r="F332" s="154" t="s">
        <v>416</v>
      </c>
      <c r="H332" s="153" t="s">
        <v>19</v>
      </c>
      <c r="I332" s="155"/>
      <c r="L332" s="152"/>
      <c r="M332" s="156"/>
      <c r="T332" s="157"/>
      <c r="AT332" s="153" t="s">
        <v>145</v>
      </c>
      <c r="AU332" s="153" t="s">
        <v>81</v>
      </c>
      <c r="AV332" s="12" t="s">
        <v>79</v>
      </c>
      <c r="AW332" s="12" t="s">
        <v>33</v>
      </c>
      <c r="AX332" s="12" t="s">
        <v>72</v>
      </c>
      <c r="AY332" s="153" t="s">
        <v>132</v>
      </c>
    </row>
    <row r="333" spans="2:65" s="13" customFormat="1" ht="10.199999999999999">
      <c r="B333" s="158"/>
      <c r="D333" s="146" t="s">
        <v>145</v>
      </c>
      <c r="E333" s="159" t="s">
        <v>19</v>
      </c>
      <c r="F333" s="160" t="s">
        <v>417</v>
      </c>
      <c r="H333" s="161">
        <v>4.8</v>
      </c>
      <c r="I333" s="162"/>
      <c r="L333" s="158"/>
      <c r="M333" s="163"/>
      <c r="T333" s="164"/>
      <c r="AT333" s="159" t="s">
        <v>145</v>
      </c>
      <c r="AU333" s="159" t="s">
        <v>81</v>
      </c>
      <c r="AV333" s="13" t="s">
        <v>81</v>
      </c>
      <c r="AW333" s="13" t="s">
        <v>33</v>
      </c>
      <c r="AX333" s="13" t="s">
        <v>72</v>
      </c>
      <c r="AY333" s="159" t="s">
        <v>132</v>
      </c>
    </row>
    <row r="334" spans="2:65" s="14" customFormat="1" ht="10.199999999999999">
      <c r="B334" s="165"/>
      <c r="D334" s="146" t="s">
        <v>145</v>
      </c>
      <c r="E334" s="166" t="s">
        <v>19</v>
      </c>
      <c r="F334" s="167" t="s">
        <v>162</v>
      </c>
      <c r="H334" s="168">
        <v>40.299999999999997</v>
      </c>
      <c r="I334" s="169"/>
      <c r="L334" s="165"/>
      <c r="M334" s="170"/>
      <c r="T334" s="171"/>
      <c r="AT334" s="166" t="s">
        <v>145</v>
      </c>
      <c r="AU334" s="166" t="s">
        <v>81</v>
      </c>
      <c r="AV334" s="14" t="s">
        <v>139</v>
      </c>
      <c r="AW334" s="14" t="s">
        <v>33</v>
      </c>
      <c r="AX334" s="14" t="s">
        <v>79</v>
      </c>
      <c r="AY334" s="166" t="s">
        <v>132</v>
      </c>
    </row>
    <row r="335" spans="2:65" s="11" customFormat="1" ht="22.8" customHeight="1">
      <c r="B335" s="121"/>
      <c r="D335" s="122" t="s">
        <v>71</v>
      </c>
      <c r="E335" s="131" t="s">
        <v>193</v>
      </c>
      <c r="F335" s="131" t="s">
        <v>418</v>
      </c>
      <c r="I335" s="124"/>
      <c r="J335" s="132">
        <f>BK335</f>
        <v>0</v>
      </c>
      <c r="L335" s="121"/>
      <c r="M335" s="126"/>
      <c r="P335" s="127">
        <f>SUM(P336:P339)</f>
        <v>0</v>
      </c>
      <c r="R335" s="127">
        <f>SUM(R336:R339)</f>
        <v>0</v>
      </c>
      <c r="T335" s="128">
        <f>SUM(T336:T339)</f>
        <v>1.92</v>
      </c>
      <c r="AR335" s="122" t="s">
        <v>79</v>
      </c>
      <c r="AT335" s="129" t="s">
        <v>71</v>
      </c>
      <c r="AU335" s="129" t="s">
        <v>79</v>
      </c>
      <c r="AY335" s="122" t="s">
        <v>132</v>
      </c>
      <c r="BK335" s="130">
        <f>SUM(BK336:BK339)</f>
        <v>0</v>
      </c>
    </row>
    <row r="336" spans="2:65" s="1" customFormat="1" ht="21.75" customHeight="1">
      <c r="B336" s="34"/>
      <c r="C336" s="133" t="s">
        <v>419</v>
      </c>
      <c r="D336" s="133" t="s">
        <v>134</v>
      </c>
      <c r="E336" s="134" t="s">
        <v>420</v>
      </c>
      <c r="F336" s="135" t="s">
        <v>421</v>
      </c>
      <c r="G336" s="136" t="s">
        <v>422</v>
      </c>
      <c r="H336" s="137">
        <v>1</v>
      </c>
      <c r="I336" s="138"/>
      <c r="J336" s="139">
        <f>ROUND(I336*H336,2)</f>
        <v>0</v>
      </c>
      <c r="K336" s="135" t="s">
        <v>19</v>
      </c>
      <c r="L336" s="34"/>
      <c r="M336" s="140" t="s">
        <v>19</v>
      </c>
      <c r="N336" s="141" t="s">
        <v>43</v>
      </c>
      <c r="P336" s="142">
        <f>O336*H336</f>
        <v>0</v>
      </c>
      <c r="Q336" s="142">
        <v>0</v>
      </c>
      <c r="R336" s="142">
        <f>Q336*H336</f>
        <v>0</v>
      </c>
      <c r="S336" s="142">
        <v>1.92</v>
      </c>
      <c r="T336" s="143">
        <f>S336*H336</f>
        <v>1.92</v>
      </c>
      <c r="AR336" s="144" t="s">
        <v>139</v>
      </c>
      <c r="AT336" s="144" t="s">
        <v>134</v>
      </c>
      <c r="AU336" s="144" t="s">
        <v>81</v>
      </c>
      <c r="AY336" s="19" t="s">
        <v>132</v>
      </c>
      <c r="BE336" s="145">
        <f>IF(N336="základní",J336,0)</f>
        <v>0</v>
      </c>
      <c r="BF336" s="145">
        <f>IF(N336="snížená",J336,0)</f>
        <v>0</v>
      </c>
      <c r="BG336" s="145">
        <f>IF(N336="zákl. přenesená",J336,0)</f>
        <v>0</v>
      </c>
      <c r="BH336" s="145">
        <f>IF(N336="sníž. přenesená",J336,0)</f>
        <v>0</v>
      </c>
      <c r="BI336" s="145">
        <f>IF(N336="nulová",J336,0)</f>
        <v>0</v>
      </c>
      <c r="BJ336" s="19" t="s">
        <v>79</v>
      </c>
      <c r="BK336" s="145">
        <f>ROUND(I336*H336,2)</f>
        <v>0</v>
      </c>
      <c r="BL336" s="19" t="s">
        <v>139</v>
      </c>
      <c r="BM336" s="144" t="s">
        <v>423</v>
      </c>
    </row>
    <row r="337" spans="2:65" s="1" customFormat="1" ht="10.199999999999999">
      <c r="B337" s="34"/>
      <c r="D337" s="146" t="s">
        <v>141</v>
      </c>
      <c r="F337" s="147" t="s">
        <v>421</v>
      </c>
      <c r="I337" s="148"/>
      <c r="L337" s="34"/>
      <c r="M337" s="149"/>
      <c r="T337" s="55"/>
      <c r="AT337" s="19" t="s">
        <v>141</v>
      </c>
      <c r="AU337" s="19" t="s">
        <v>81</v>
      </c>
    </row>
    <row r="338" spans="2:65" s="12" customFormat="1" ht="10.199999999999999">
      <c r="B338" s="152"/>
      <c r="D338" s="146" t="s">
        <v>145</v>
      </c>
      <c r="E338" s="153" t="s">
        <v>19</v>
      </c>
      <c r="F338" s="154" t="s">
        <v>146</v>
      </c>
      <c r="H338" s="153" t="s">
        <v>19</v>
      </c>
      <c r="I338" s="155"/>
      <c r="L338" s="152"/>
      <c r="M338" s="156"/>
      <c r="T338" s="157"/>
      <c r="AT338" s="153" t="s">
        <v>145</v>
      </c>
      <c r="AU338" s="153" t="s">
        <v>81</v>
      </c>
      <c r="AV338" s="12" t="s">
        <v>79</v>
      </c>
      <c r="AW338" s="12" t="s">
        <v>33</v>
      </c>
      <c r="AX338" s="12" t="s">
        <v>72</v>
      </c>
      <c r="AY338" s="153" t="s">
        <v>132</v>
      </c>
    </row>
    <row r="339" spans="2:65" s="13" customFormat="1" ht="10.199999999999999">
      <c r="B339" s="158"/>
      <c r="D339" s="146" t="s">
        <v>145</v>
      </c>
      <c r="E339" s="159" t="s">
        <v>19</v>
      </c>
      <c r="F339" s="160" t="s">
        <v>79</v>
      </c>
      <c r="H339" s="161">
        <v>1</v>
      </c>
      <c r="I339" s="162"/>
      <c r="L339" s="158"/>
      <c r="M339" s="163"/>
      <c r="T339" s="164"/>
      <c r="AT339" s="159" t="s">
        <v>145</v>
      </c>
      <c r="AU339" s="159" t="s">
        <v>81</v>
      </c>
      <c r="AV339" s="13" t="s">
        <v>81</v>
      </c>
      <c r="AW339" s="13" t="s">
        <v>33</v>
      </c>
      <c r="AX339" s="13" t="s">
        <v>79</v>
      </c>
      <c r="AY339" s="159" t="s">
        <v>132</v>
      </c>
    </row>
    <row r="340" spans="2:65" s="11" customFormat="1" ht="22.8" customHeight="1">
      <c r="B340" s="121"/>
      <c r="D340" s="122" t="s">
        <v>71</v>
      </c>
      <c r="E340" s="131" t="s">
        <v>202</v>
      </c>
      <c r="F340" s="131" t="s">
        <v>424</v>
      </c>
      <c r="I340" s="124"/>
      <c r="J340" s="132">
        <f>BK340</f>
        <v>0</v>
      </c>
      <c r="L340" s="121"/>
      <c r="M340" s="126"/>
      <c r="P340" s="127">
        <f>SUM(P341:P413)</f>
        <v>0</v>
      </c>
      <c r="R340" s="127">
        <f>SUM(R341:R413)</f>
        <v>49.7883329</v>
      </c>
      <c r="T340" s="128">
        <f>SUM(T341:T413)</f>
        <v>35.735000000000007</v>
      </c>
      <c r="AR340" s="122" t="s">
        <v>79</v>
      </c>
      <c r="AT340" s="129" t="s">
        <v>71</v>
      </c>
      <c r="AU340" s="129" t="s">
        <v>79</v>
      </c>
      <c r="AY340" s="122" t="s">
        <v>132</v>
      </c>
      <c r="BK340" s="130">
        <f>SUM(BK341:BK413)</f>
        <v>0</v>
      </c>
    </row>
    <row r="341" spans="2:65" s="1" customFormat="1" ht="33" customHeight="1">
      <c r="B341" s="34"/>
      <c r="C341" s="133" t="s">
        <v>425</v>
      </c>
      <c r="D341" s="133" t="s">
        <v>134</v>
      </c>
      <c r="E341" s="134" t="s">
        <v>426</v>
      </c>
      <c r="F341" s="135" t="s">
        <v>427</v>
      </c>
      <c r="G341" s="136" t="s">
        <v>196</v>
      </c>
      <c r="H341" s="137">
        <v>226</v>
      </c>
      <c r="I341" s="138"/>
      <c r="J341" s="139">
        <f>ROUND(I341*H341,2)</f>
        <v>0</v>
      </c>
      <c r="K341" s="135" t="s">
        <v>138</v>
      </c>
      <c r="L341" s="34"/>
      <c r="M341" s="140" t="s">
        <v>19</v>
      </c>
      <c r="N341" s="141" t="s">
        <v>43</v>
      </c>
      <c r="P341" s="142">
        <f>O341*H341</f>
        <v>0</v>
      </c>
      <c r="Q341" s="142">
        <v>0.1295</v>
      </c>
      <c r="R341" s="142">
        <f>Q341*H341</f>
        <v>29.266999999999999</v>
      </c>
      <c r="S341" s="142">
        <v>0</v>
      </c>
      <c r="T341" s="143">
        <f>S341*H341</f>
        <v>0</v>
      </c>
      <c r="AR341" s="144" t="s">
        <v>139</v>
      </c>
      <c r="AT341" s="144" t="s">
        <v>134</v>
      </c>
      <c r="AU341" s="144" t="s">
        <v>81</v>
      </c>
      <c r="AY341" s="19" t="s">
        <v>132</v>
      </c>
      <c r="BE341" s="145">
        <f>IF(N341="základní",J341,0)</f>
        <v>0</v>
      </c>
      <c r="BF341" s="145">
        <f>IF(N341="snížená",J341,0)</f>
        <v>0</v>
      </c>
      <c r="BG341" s="145">
        <f>IF(N341="zákl. přenesená",J341,0)</f>
        <v>0</v>
      </c>
      <c r="BH341" s="145">
        <f>IF(N341="sníž. přenesená",J341,0)</f>
        <v>0</v>
      </c>
      <c r="BI341" s="145">
        <f>IF(N341="nulová",J341,0)</f>
        <v>0</v>
      </c>
      <c r="BJ341" s="19" t="s">
        <v>79</v>
      </c>
      <c r="BK341" s="145">
        <f>ROUND(I341*H341,2)</f>
        <v>0</v>
      </c>
      <c r="BL341" s="19" t="s">
        <v>139</v>
      </c>
      <c r="BM341" s="144" t="s">
        <v>428</v>
      </c>
    </row>
    <row r="342" spans="2:65" s="1" customFormat="1" ht="38.4">
      <c r="B342" s="34"/>
      <c r="D342" s="146" t="s">
        <v>141</v>
      </c>
      <c r="F342" s="147" t="s">
        <v>429</v>
      </c>
      <c r="I342" s="148"/>
      <c r="L342" s="34"/>
      <c r="M342" s="149"/>
      <c r="T342" s="55"/>
      <c r="AT342" s="19" t="s">
        <v>141</v>
      </c>
      <c r="AU342" s="19" t="s">
        <v>81</v>
      </c>
    </row>
    <row r="343" spans="2:65" s="1" customFormat="1" ht="10.199999999999999">
      <c r="B343" s="34"/>
      <c r="D343" s="150" t="s">
        <v>143</v>
      </c>
      <c r="F343" s="151" t="s">
        <v>430</v>
      </c>
      <c r="I343" s="148"/>
      <c r="L343" s="34"/>
      <c r="M343" s="149"/>
      <c r="T343" s="55"/>
      <c r="AT343" s="19" t="s">
        <v>143</v>
      </c>
      <c r="AU343" s="19" t="s">
        <v>81</v>
      </c>
    </row>
    <row r="344" spans="2:65" s="12" customFormat="1" ht="10.199999999999999">
      <c r="B344" s="152"/>
      <c r="D344" s="146" t="s">
        <v>145</v>
      </c>
      <c r="E344" s="153" t="s">
        <v>19</v>
      </c>
      <c r="F344" s="154" t="s">
        <v>216</v>
      </c>
      <c r="H344" s="153" t="s">
        <v>19</v>
      </c>
      <c r="I344" s="155"/>
      <c r="L344" s="152"/>
      <c r="M344" s="156"/>
      <c r="T344" s="157"/>
      <c r="AT344" s="153" t="s">
        <v>145</v>
      </c>
      <c r="AU344" s="153" t="s">
        <v>81</v>
      </c>
      <c r="AV344" s="12" t="s">
        <v>79</v>
      </c>
      <c r="AW344" s="12" t="s">
        <v>33</v>
      </c>
      <c r="AX344" s="12" t="s">
        <v>72</v>
      </c>
      <c r="AY344" s="153" t="s">
        <v>132</v>
      </c>
    </row>
    <row r="345" spans="2:65" s="13" customFormat="1" ht="10.199999999999999">
      <c r="B345" s="158"/>
      <c r="D345" s="146" t="s">
        <v>145</v>
      </c>
      <c r="E345" s="159" t="s">
        <v>19</v>
      </c>
      <c r="F345" s="160" t="s">
        <v>431</v>
      </c>
      <c r="H345" s="161">
        <v>226</v>
      </c>
      <c r="I345" s="162"/>
      <c r="L345" s="158"/>
      <c r="M345" s="163"/>
      <c r="T345" s="164"/>
      <c r="AT345" s="159" t="s">
        <v>145</v>
      </c>
      <c r="AU345" s="159" t="s">
        <v>81</v>
      </c>
      <c r="AV345" s="13" t="s">
        <v>81</v>
      </c>
      <c r="AW345" s="13" t="s">
        <v>33</v>
      </c>
      <c r="AX345" s="13" t="s">
        <v>79</v>
      </c>
      <c r="AY345" s="159" t="s">
        <v>132</v>
      </c>
    </row>
    <row r="346" spans="2:65" s="1" customFormat="1" ht="16.5" customHeight="1">
      <c r="B346" s="34"/>
      <c r="C346" s="179" t="s">
        <v>432</v>
      </c>
      <c r="D346" s="179" t="s">
        <v>329</v>
      </c>
      <c r="E346" s="180" t="s">
        <v>433</v>
      </c>
      <c r="F346" s="181" t="s">
        <v>434</v>
      </c>
      <c r="G346" s="182" t="s">
        <v>196</v>
      </c>
      <c r="H346" s="183">
        <v>230.52</v>
      </c>
      <c r="I346" s="184"/>
      <c r="J346" s="185">
        <f>ROUND(I346*H346,2)</f>
        <v>0</v>
      </c>
      <c r="K346" s="181" t="s">
        <v>138</v>
      </c>
      <c r="L346" s="186"/>
      <c r="M346" s="187" t="s">
        <v>19</v>
      </c>
      <c r="N346" s="188" t="s">
        <v>43</v>
      </c>
      <c r="P346" s="142">
        <f>O346*H346</f>
        <v>0</v>
      </c>
      <c r="Q346" s="142">
        <v>5.6120000000000003E-2</v>
      </c>
      <c r="R346" s="142">
        <f>Q346*H346</f>
        <v>12.936782400000002</v>
      </c>
      <c r="S346" s="142">
        <v>0</v>
      </c>
      <c r="T346" s="143">
        <f>S346*H346</f>
        <v>0</v>
      </c>
      <c r="AR346" s="144" t="s">
        <v>193</v>
      </c>
      <c r="AT346" s="144" t="s">
        <v>329</v>
      </c>
      <c r="AU346" s="144" t="s">
        <v>81</v>
      </c>
      <c r="AY346" s="19" t="s">
        <v>132</v>
      </c>
      <c r="BE346" s="145">
        <f>IF(N346="základní",J346,0)</f>
        <v>0</v>
      </c>
      <c r="BF346" s="145">
        <f>IF(N346="snížená",J346,0)</f>
        <v>0</v>
      </c>
      <c r="BG346" s="145">
        <f>IF(N346="zákl. přenesená",J346,0)</f>
        <v>0</v>
      </c>
      <c r="BH346" s="145">
        <f>IF(N346="sníž. přenesená",J346,0)</f>
        <v>0</v>
      </c>
      <c r="BI346" s="145">
        <f>IF(N346="nulová",J346,0)</f>
        <v>0</v>
      </c>
      <c r="BJ346" s="19" t="s">
        <v>79</v>
      </c>
      <c r="BK346" s="145">
        <f>ROUND(I346*H346,2)</f>
        <v>0</v>
      </c>
      <c r="BL346" s="19" t="s">
        <v>139</v>
      </c>
      <c r="BM346" s="144" t="s">
        <v>435</v>
      </c>
    </row>
    <row r="347" spans="2:65" s="1" customFormat="1" ht="10.199999999999999">
      <c r="B347" s="34"/>
      <c r="D347" s="146" t="s">
        <v>141</v>
      </c>
      <c r="F347" s="147" t="s">
        <v>434</v>
      </c>
      <c r="I347" s="148"/>
      <c r="L347" s="34"/>
      <c r="M347" s="149"/>
      <c r="T347" s="55"/>
      <c r="AT347" s="19" t="s">
        <v>141</v>
      </c>
      <c r="AU347" s="19" t="s">
        <v>81</v>
      </c>
    </row>
    <row r="348" spans="2:65" s="13" customFormat="1" ht="10.199999999999999">
      <c r="B348" s="158"/>
      <c r="D348" s="146" t="s">
        <v>145</v>
      </c>
      <c r="E348" s="159" t="s">
        <v>19</v>
      </c>
      <c r="F348" s="160" t="s">
        <v>436</v>
      </c>
      <c r="H348" s="161">
        <v>230.52</v>
      </c>
      <c r="I348" s="162"/>
      <c r="L348" s="158"/>
      <c r="M348" s="163"/>
      <c r="T348" s="164"/>
      <c r="AT348" s="159" t="s">
        <v>145</v>
      </c>
      <c r="AU348" s="159" t="s">
        <v>81</v>
      </c>
      <c r="AV348" s="13" t="s">
        <v>81</v>
      </c>
      <c r="AW348" s="13" t="s">
        <v>33</v>
      </c>
      <c r="AX348" s="13" t="s">
        <v>79</v>
      </c>
      <c r="AY348" s="159" t="s">
        <v>132</v>
      </c>
    </row>
    <row r="349" spans="2:65" s="1" customFormat="1" ht="24.15" customHeight="1">
      <c r="B349" s="34"/>
      <c r="C349" s="133" t="s">
        <v>437</v>
      </c>
      <c r="D349" s="133" t="s">
        <v>134</v>
      </c>
      <c r="E349" s="134" t="s">
        <v>438</v>
      </c>
      <c r="F349" s="135" t="s">
        <v>439</v>
      </c>
      <c r="G349" s="136" t="s">
        <v>196</v>
      </c>
      <c r="H349" s="137">
        <v>31.2</v>
      </c>
      <c r="I349" s="138"/>
      <c r="J349" s="139">
        <f>ROUND(I349*H349,2)</f>
        <v>0</v>
      </c>
      <c r="K349" s="135" t="s">
        <v>138</v>
      </c>
      <c r="L349" s="34"/>
      <c r="M349" s="140" t="s">
        <v>19</v>
      </c>
      <c r="N349" s="141" t="s">
        <v>43</v>
      </c>
      <c r="P349" s="142">
        <f>O349*H349</f>
        <v>0</v>
      </c>
      <c r="Q349" s="142">
        <v>0</v>
      </c>
      <c r="R349" s="142">
        <f>Q349*H349</f>
        <v>0</v>
      </c>
      <c r="S349" s="142">
        <v>0</v>
      </c>
      <c r="T349" s="143">
        <f>S349*H349</f>
        <v>0</v>
      </c>
      <c r="AR349" s="144" t="s">
        <v>139</v>
      </c>
      <c r="AT349" s="144" t="s">
        <v>134</v>
      </c>
      <c r="AU349" s="144" t="s">
        <v>81</v>
      </c>
      <c r="AY349" s="19" t="s">
        <v>132</v>
      </c>
      <c r="BE349" s="145">
        <f>IF(N349="základní",J349,0)</f>
        <v>0</v>
      </c>
      <c r="BF349" s="145">
        <f>IF(N349="snížená",J349,0)</f>
        <v>0</v>
      </c>
      <c r="BG349" s="145">
        <f>IF(N349="zákl. přenesená",J349,0)</f>
        <v>0</v>
      </c>
      <c r="BH349" s="145">
        <f>IF(N349="sníž. přenesená",J349,0)</f>
        <v>0</v>
      </c>
      <c r="BI349" s="145">
        <f>IF(N349="nulová",J349,0)</f>
        <v>0</v>
      </c>
      <c r="BJ349" s="19" t="s">
        <v>79</v>
      </c>
      <c r="BK349" s="145">
        <f>ROUND(I349*H349,2)</f>
        <v>0</v>
      </c>
      <c r="BL349" s="19" t="s">
        <v>139</v>
      </c>
      <c r="BM349" s="144" t="s">
        <v>440</v>
      </c>
    </row>
    <row r="350" spans="2:65" s="1" customFormat="1" ht="38.4">
      <c r="B350" s="34"/>
      <c r="D350" s="146" t="s">
        <v>141</v>
      </c>
      <c r="F350" s="147" t="s">
        <v>441</v>
      </c>
      <c r="I350" s="148"/>
      <c r="L350" s="34"/>
      <c r="M350" s="149"/>
      <c r="T350" s="55"/>
      <c r="AT350" s="19" t="s">
        <v>141</v>
      </c>
      <c r="AU350" s="19" t="s">
        <v>81</v>
      </c>
    </row>
    <row r="351" spans="2:65" s="1" customFormat="1" ht="10.199999999999999">
      <c r="B351" s="34"/>
      <c r="D351" s="150" t="s">
        <v>143</v>
      </c>
      <c r="F351" s="151" t="s">
        <v>442</v>
      </c>
      <c r="I351" s="148"/>
      <c r="L351" s="34"/>
      <c r="M351" s="149"/>
      <c r="T351" s="55"/>
      <c r="AT351" s="19" t="s">
        <v>143</v>
      </c>
      <c r="AU351" s="19" t="s">
        <v>81</v>
      </c>
    </row>
    <row r="352" spans="2:65" s="12" customFormat="1" ht="10.199999999999999">
      <c r="B352" s="152"/>
      <c r="D352" s="146" t="s">
        <v>145</v>
      </c>
      <c r="E352" s="153" t="s">
        <v>19</v>
      </c>
      <c r="F352" s="154" t="s">
        <v>413</v>
      </c>
      <c r="H352" s="153" t="s">
        <v>19</v>
      </c>
      <c r="I352" s="155"/>
      <c r="L352" s="152"/>
      <c r="M352" s="156"/>
      <c r="T352" s="157"/>
      <c r="AT352" s="153" t="s">
        <v>145</v>
      </c>
      <c r="AU352" s="153" t="s">
        <v>81</v>
      </c>
      <c r="AV352" s="12" t="s">
        <v>79</v>
      </c>
      <c r="AW352" s="12" t="s">
        <v>33</v>
      </c>
      <c r="AX352" s="12" t="s">
        <v>72</v>
      </c>
      <c r="AY352" s="153" t="s">
        <v>132</v>
      </c>
    </row>
    <row r="353" spans="2:65" s="13" customFormat="1" ht="10.199999999999999">
      <c r="B353" s="158"/>
      <c r="D353" s="146" t="s">
        <v>145</v>
      </c>
      <c r="E353" s="159" t="s">
        <v>19</v>
      </c>
      <c r="F353" s="160" t="s">
        <v>443</v>
      </c>
      <c r="H353" s="161">
        <v>19.8</v>
      </c>
      <c r="I353" s="162"/>
      <c r="L353" s="158"/>
      <c r="M353" s="163"/>
      <c r="T353" s="164"/>
      <c r="AT353" s="159" t="s">
        <v>145</v>
      </c>
      <c r="AU353" s="159" t="s">
        <v>81</v>
      </c>
      <c r="AV353" s="13" t="s">
        <v>81</v>
      </c>
      <c r="AW353" s="13" t="s">
        <v>33</v>
      </c>
      <c r="AX353" s="13" t="s">
        <v>72</v>
      </c>
      <c r="AY353" s="159" t="s">
        <v>132</v>
      </c>
    </row>
    <row r="354" spans="2:65" s="13" customFormat="1" ht="10.199999999999999">
      <c r="B354" s="158"/>
      <c r="D354" s="146" t="s">
        <v>145</v>
      </c>
      <c r="E354" s="159" t="s">
        <v>19</v>
      </c>
      <c r="F354" s="160" t="s">
        <v>415</v>
      </c>
      <c r="H354" s="161">
        <v>11.4</v>
      </c>
      <c r="I354" s="162"/>
      <c r="L354" s="158"/>
      <c r="M354" s="163"/>
      <c r="T354" s="164"/>
      <c r="AT354" s="159" t="s">
        <v>145</v>
      </c>
      <c r="AU354" s="159" t="s">
        <v>81</v>
      </c>
      <c r="AV354" s="13" t="s">
        <v>81</v>
      </c>
      <c r="AW354" s="13" t="s">
        <v>33</v>
      </c>
      <c r="AX354" s="13" t="s">
        <v>72</v>
      </c>
      <c r="AY354" s="159" t="s">
        <v>132</v>
      </c>
    </row>
    <row r="355" spans="2:65" s="14" customFormat="1" ht="10.199999999999999">
      <c r="B355" s="165"/>
      <c r="D355" s="146" t="s">
        <v>145</v>
      </c>
      <c r="E355" s="166" t="s">
        <v>19</v>
      </c>
      <c r="F355" s="167" t="s">
        <v>162</v>
      </c>
      <c r="H355" s="168">
        <v>31.200000000000003</v>
      </c>
      <c r="I355" s="169"/>
      <c r="L355" s="165"/>
      <c r="M355" s="170"/>
      <c r="T355" s="171"/>
      <c r="AT355" s="166" t="s">
        <v>145</v>
      </c>
      <c r="AU355" s="166" t="s">
        <v>81</v>
      </c>
      <c r="AV355" s="14" t="s">
        <v>139</v>
      </c>
      <c r="AW355" s="14" t="s">
        <v>33</v>
      </c>
      <c r="AX355" s="14" t="s">
        <v>79</v>
      </c>
      <c r="AY355" s="166" t="s">
        <v>132</v>
      </c>
    </row>
    <row r="356" spans="2:65" s="1" customFormat="1" ht="24.15" customHeight="1">
      <c r="B356" s="34"/>
      <c r="C356" s="133" t="s">
        <v>444</v>
      </c>
      <c r="D356" s="133" t="s">
        <v>134</v>
      </c>
      <c r="E356" s="134" t="s">
        <v>445</v>
      </c>
      <c r="F356" s="135" t="s">
        <v>446</v>
      </c>
      <c r="G356" s="136" t="s">
        <v>212</v>
      </c>
      <c r="H356" s="137">
        <v>2.8250000000000002</v>
      </c>
      <c r="I356" s="138"/>
      <c r="J356" s="139">
        <f>ROUND(I356*H356,2)</f>
        <v>0</v>
      </c>
      <c r="K356" s="135" t="s">
        <v>138</v>
      </c>
      <c r="L356" s="34"/>
      <c r="M356" s="140" t="s">
        <v>19</v>
      </c>
      <c r="N356" s="141" t="s">
        <v>43</v>
      </c>
      <c r="P356" s="142">
        <f>O356*H356</f>
        <v>0</v>
      </c>
      <c r="Q356" s="142">
        <v>2.2563399999999998</v>
      </c>
      <c r="R356" s="142">
        <f>Q356*H356</f>
        <v>6.3741604999999995</v>
      </c>
      <c r="S356" s="142">
        <v>0</v>
      </c>
      <c r="T356" s="143">
        <f>S356*H356</f>
        <v>0</v>
      </c>
      <c r="AR356" s="144" t="s">
        <v>139</v>
      </c>
      <c r="AT356" s="144" t="s">
        <v>134</v>
      </c>
      <c r="AU356" s="144" t="s">
        <v>81</v>
      </c>
      <c r="AY356" s="19" t="s">
        <v>132</v>
      </c>
      <c r="BE356" s="145">
        <f>IF(N356="základní",J356,0)</f>
        <v>0</v>
      </c>
      <c r="BF356" s="145">
        <f>IF(N356="snížená",J356,0)</f>
        <v>0</v>
      </c>
      <c r="BG356" s="145">
        <f>IF(N356="zákl. přenesená",J356,0)</f>
        <v>0</v>
      </c>
      <c r="BH356" s="145">
        <f>IF(N356="sníž. přenesená",J356,0)</f>
        <v>0</v>
      </c>
      <c r="BI356" s="145">
        <f>IF(N356="nulová",J356,0)</f>
        <v>0</v>
      </c>
      <c r="BJ356" s="19" t="s">
        <v>79</v>
      </c>
      <c r="BK356" s="145">
        <f>ROUND(I356*H356,2)</f>
        <v>0</v>
      </c>
      <c r="BL356" s="19" t="s">
        <v>139</v>
      </c>
      <c r="BM356" s="144" t="s">
        <v>447</v>
      </c>
    </row>
    <row r="357" spans="2:65" s="1" customFormat="1" ht="19.2">
      <c r="B357" s="34"/>
      <c r="D357" s="146" t="s">
        <v>141</v>
      </c>
      <c r="F357" s="147" t="s">
        <v>446</v>
      </c>
      <c r="I357" s="148"/>
      <c r="L357" s="34"/>
      <c r="M357" s="149"/>
      <c r="T357" s="55"/>
      <c r="AT357" s="19" t="s">
        <v>141</v>
      </c>
      <c r="AU357" s="19" t="s">
        <v>81</v>
      </c>
    </row>
    <row r="358" spans="2:65" s="1" customFormat="1" ht="10.199999999999999">
      <c r="B358" s="34"/>
      <c r="D358" s="150" t="s">
        <v>143</v>
      </c>
      <c r="F358" s="151" t="s">
        <v>448</v>
      </c>
      <c r="I358" s="148"/>
      <c r="L358" s="34"/>
      <c r="M358" s="149"/>
      <c r="T358" s="55"/>
      <c r="AT358" s="19" t="s">
        <v>143</v>
      </c>
      <c r="AU358" s="19" t="s">
        <v>81</v>
      </c>
    </row>
    <row r="359" spans="2:65" s="13" customFormat="1" ht="10.199999999999999">
      <c r="B359" s="158"/>
      <c r="D359" s="146" t="s">
        <v>145</v>
      </c>
      <c r="E359" s="159" t="s">
        <v>19</v>
      </c>
      <c r="F359" s="160" t="s">
        <v>449</v>
      </c>
      <c r="H359" s="161">
        <v>2.8250000000000002</v>
      </c>
      <c r="I359" s="162"/>
      <c r="L359" s="158"/>
      <c r="M359" s="163"/>
      <c r="T359" s="164"/>
      <c r="AT359" s="159" t="s">
        <v>145</v>
      </c>
      <c r="AU359" s="159" t="s">
        <v>81</v>
      </c>
      <c r="AV359" s="13" t="s">
        <v>81</v>
      </c>
      <c r="AW359" s="13" t="s">
        <v>33</v>
      </c>
      <c r="AX359" s="13" t="s">
        <v>79</v>
      </c>
      <c r="AY359" s="159" t="s">
        <v>132</v>
      </c>
    </row>
    <row r="360" spans="2:65" s="1" customFormat="1" ht="24.15" customHeight="1">
      <c r="B360" s="34"/>
      <c r="C360" s="133" t="s">
        <v>450</v>
      </c>
      <c r="D360" s="133" t="s">
        <v>134</v>
      </c>
      <c r="E360" s="134" t="s">
        <v>451</v>
      </c>
      <c r="F360" s="135" t="s">
        <v>452</v>
      </c>
      <c r="G360" s="136" t="s">
        <v>422</v>
      </c>
      <c r="H360" s="137">
        <v>4</v>
      </c>
      <c r="I360" s="138"/>
      <c r="J360" s="139">
        <f>ROUND(I360*H360,2)</f>
        <v>0</v>
      </c>
      <c r="K360" s="135" t="s">
        <v>138</v>
      </c>
      <c r="L360" s="34"/>
      <c r="M360" s="140" t="s">
        <v>19</v>
      </c>
      <c r="N360" s="141" t="s">
        <v>43</v>
      </c>
      <c r="P360" s="142">
        <f>O360*H360</f>
        <v>0</v>
      </c>
      <c r="Q360" s="142">
        <v>8.0000000000000004E-4</v>
      </c>
      <c r="R360" s="142">
        <f>Q360*H360</f>
        <v>3.2000000000000002E-3</v>
      </c>
      <c r="S360" s="142">
        <v>0</v>
      </c>
      <c r="T360" s="143">
        <f>S360*H360</f>
        <v>0</v>
      </c>
      <c r="AR360" s="144" t="s">
        <v>139</v>
      </c>
      <c r="AT360" s="144" t="s">
        <v>134</v>
      </c>
      <c r="AU360" s="144" t="s">
        <v>81</v>
      </c>
      <c r="AY360" s="19" t="s">
        <v>132</v>
      </c>
      <c r="BE360" s="145">
        <f>IF(N360="základní",J360,0)</f>
        <v>0</v>
      </c>
      <c r="BF360" s="145">
        <f>IF(N360="snížená",J360,0)</f>
        <v>0</v>
      </c>
      <c r="BG360" s="145">
        <f>IF(N360="zákl. přenesená",J360,0)</f>
        <v>0</v>
      </c>
      <c r="BH360" s="145">
        <f>IF(N360="sníž. přenesená",J360,0)</f>
        <v>0</v>
      </c>
      <c r="BI360" s="145">
        <f>IF(N360="nulová",J360,0)</f>
        <v>0</v>
      </c>
      <c r="BJ360" s="19" t="s">
        <v>79</v>
      </c>
      <c r="BK360" s="145">
        <f>ROUND(I360*H360,2)</f>
        <v>0</v>
      </c>
      <c r="BL360" s="19" t="s">
        <v>139</v>
      </c>
      <c r="BM360" s="144" t="s">
        <v>453</v>
      </c>
    </row>
    <row r="361" spans="2:65" s="1" customFormat="1" ht="10.199999999999999">
      <c r="B361" s="34"/>
      <c r="D361" s="146" t="s">
        <v>141</v>
      </c>
      <c r="F361" s="147" t="s">
        <v>454</v>
      </c>
      <c r="I361" s="148"/>
      <c r="L361" s="34"/>
      <c r="M361" s="149"/>
      <c r="T361" s="55"/>
      <c r="AT361" s="19" t="s">
        <v>141</v>
      </c>
      <c r="AU361" s="19" t="s">
        <v>81</v>
      </c>
    </row>
    <row r="362" spans="2:65" s="1" customFormat="1" ht="10.199999999999999">
      <c r="B362" s="34"/>
      <c r="D362" s="150" t="s">
        <v>143</v>
      </c>
      <c r="F362" s="151" t="s">
        <v>455</v>
      </c>
      <c r="I362" s="148"/>
      <c r="L362" s="34"/>
      <c r="M362" s="149"/>
      <c r="T362" s="55"/>
      <c r="AT362" s="19" t="s">
        <v>143</v>
      </c>
      <c r="AU362" s="19" t="s">
        <v>81</v>
      </c>
    </row>
    <row r="363" spans="2:65" s="13" customFormat="1" ht="10.199999999999999">
      <c r="B363" s="158"/>
      <c r="D363" s="146" t="s">
        <v>145</v>
      </c>
      <c r="E363" s="159" t="s">
        <v>19</v>
      </c>
      <c r="F363" s="160" t="s">
        <v>456</v>
      </c>
      <c r="H363" s="161">
        <v>4</v>
      </c>
      <c r="I363" s="162"/>
      <c r="L363" s="158"/>
      <c r="M363" s="163"/>
      <c r="T363" s="164"/>
      <c r="AT363" s="159" t="s">
        <v>145</v>
      </c>
      <c r="AU363" s="159" t="s">
        <v>81</v>
      </c>
      <c r="AV363" s="13" t="s">
        <v>81</v>
      </c>
      <c r="AW363" s="13" t="s">
        <v>33</v>
      </c>
      <c r="AX363" s="13" t="s">
        <v>79</v>
      </c>
      <c r="AY363" s="159" t="s">
        <v>132</v>
      </c>
    </row>
    <row r="364" spans="2:65" s="1" customFormat="1" ht="24.15" customHeight="1">
      <c r="B364" s="34"/>
      <c r="C364" s="179" t="s">
        <v>457</v>
      </c>
      <c r="D364" s="179" t="s">
        <v>329</v>
      </c>
      <c r="E364" s="180" t="s">
        <v>458</v>
      </c>
      <c r="F364" s="181" t="s">
        <v>459</v>
      </c>
      <c r="G364" s="182" t="s">
        <v>422</v>
      </c>
      <c r="H364" s="183">
        <v>4</v>
      </c>
      <c r="I364" s="184"/>
      <c r="J364" s="185">
        <f>ROUND(I364*H364,2)</f>
        <v>0</v>
      </c>
      <c r="K364" s="181" t="s">
        <v>19</v>
      </c>
      <c r="L364" s="186"/>
      <c r="M364" s="187" t="s">
        <v>19</v>
      </c>
      <c r="N364" s="188" t="s">
        <v>43</v>
      </c>
      <c r="P364" s="142">
        <f>O364*H364</f>
        <v>0</v>
      </c>
      <c r="Q364" s="142">
        <v>1.4500000000000001E-2</v>
      </c>
      <c r="R364" s="142">
        <f>Q364*H364</f>
        <v>5.8000000000000003E-2</v>
      </c>
      <c r="S364" s="142">
        <v>0</v>
      </c>
      <c r="T364" s="143">
        <f>S364*H364</f>
        <v>0</v>
      </c>
      <c r="AR364" s="144" t="s">
        <v>193</v>
      </c>
      <c r="AT364" s="144" t="s">
        <v>329</v>
      </c>
      <c r="AU364" s="144" t="s">
        <v>81</v>
      </c>
      <c r="AY364" s="19" t="s">
        <v>132</v>
      </c>
      <c r="BE364" s="145">
        <f>IF(N364="základní",J364,0)</f>
        <v>0</v>
      </c>
      <c r="BF364" s="145">
        <f>IF(N364="snížená",J364,0)</f>
        <v>0</v>
      </c>
      <c r="BG364" s="145">
        <f>IF(N364="zákl. přenesená",J364,0)</f>
        <v>0</v>
      </c>
      <c r="BH364" s="145">
        <f>IF(N364="sníž. přenesená",J364,0)</f>
        <v>0</v>
      </c>
      <c r="BI364" s="145">
        <f>IF(N364="nulová",J364,0)</f>
        <v>0</v>
      </c>
      <c r="BJ364" s="19" t="s">
        <v>79</v>
      </c>
      <c r="BK364" s="145">
        <f>ROUND(I364*H364,2)</f>
        <v>0</v>
      </c>
      <c r="BL364" s="19" t="s">
        <v>139</v>
      </c>
      <c r="BM364" s="144" t="s">
        <v>460</v>
      </c>
    </row>
    <row r="365" spans="2:65" s="1" customFormat="1" ht="19.2">
      <c r="B365" s="34"/>
      <c r="D365" s="146" t="s">
        <v>141</v>
      </c>
      <c r="F365" s="147" t="s">
        <v>461</v>
      </c>
      <c r="I365" s="148"/>
      <c r="L365" s="34"/>
      <c r="M365" s="149"/>
      <c r="T365" s="55"/>
      <c r="AT365" s="19" t="s">
        <v>141</v>
      </c>
      <c r="AU365" s="19" t="s">
        <v>81</v>
      </c>
    </row>
    <row r="366" spans="2:65" s="1" customFormat="1" ht="38.4">
      <c r="B366" s="34"/>
      <c r="D366" s="146" t="s">
        <v>462</v>
      </c>
      <c r="F366" s="189" t="s">
        <v>463</v>
      </c>
      <c r="I366" s="148"/>
      <c r="L366" s="34"/>
      <c r="M366" s="149"/>
      <c r="T366" s="55"/>
      <c r="AT366" s="19" t="s">
        <v>462</v>
      </c>
      <c r="AU366" s="19" t="s">
        <v>81</v>
      </c>
    </row>
    <row r="367" spans="2:65" s="13" customFormat="1" ht="10.199999999999999">
      <c r="B367" s="158"/>
      <c r="D367" s="146" t="s">
        <v>145</v>
      </c>
      <c r="E367" s="159" t="s">
        <v>19</v>
      </c>
      <c r="F367" s="160" t="s">
        <v>139</v>
      </c>
      <c r="H367" s="161">
        <v>4</v>
      </c>
      <c r="I367" s="162"/>
      <c r="L367" s="158"/>
      <c r="M367" s="163"/>
      <c r="T367" s="164"/>
      <c r="AT367" s="159" t="s">
        <v>145</v>
      </c>
      <c r="AU367" s="159" t="s">
        <v>81</v>
      </c>
      <c r="AV367" s="13" t="s">
        <v>81</v>
      </c>
      <c r="AW367" s="13" t="s">
        <v>33</v>
      </c>
      <c r="AX367" s="13" t="s">
        <v>79</v>
      </c>
      <c r="AY367" s="159" t="s">
        <v>132</v>
      </c>
    </row>
    <row r="368" spans="2:65" s="1" customFormat="1" ht="24.15" customHeight="1">
      <c r="B368" s="34"/>
      <c r="C368" s="133" t="s">
        <v>464</v>
      </c>
      <c r="D368" s="133" t="s">
        <v>134</v>
      </c>
      <c r="E368" s="134" t="s">
        <v>465</v>
      </c>
      <c r="F368" s="135" t="s">
        <v>466</v>
      </c>
      <c r="G368" s="136" t="s">
        <v>422</v>
      </c>
      <c r="H368" s="137">
        <v>1</v>
      </c>
      <c r="I368" s="138"/>
      <c r="J368" s="139">
        <f>ROUND(I368*H368,2)</f>
        <v>0</v>
      </c>
      <c r="K368" s="135" t="s">
        <v>19</v>
      </c>
      <c r="L368" s="34"/>
      <c r="M368" s="140" t="s">
        <v>19</v>
      </c>
      <c r="N368" s="141" t="s">
        <v>43</v>
      </c>
      <c r="P368" s="142">
        <f>O368*H368</f>
        <v>0</v>
      </c>
      <c r="Q368" s="142">
        <v>7.2870000000000004E-2</v>
      </c>
      <c r="R368" s="142">
        <f>Q368*H368</f>
        <v>7.2870000000000004E-2</v>
      </c>
      <c r="S368" s="142">
        <v>0</v>
      </c>
      <c r="T368" s="143">
        <f>S368*H368</f>
        <v>0</v>
      </c>
      <c r="AR368" s="144" t="s">
        <v>139</v>
      </c>
      <c r="AT368" s="144" t="s">
        <v>134</v>
      </c>
      <c r="AU368" s="144" t="s">
        <v>81</v>
      </c>
      <c r="AY368" s="19" t="s">
        <v>132</v>
      </c>
      <c r="BE368" s="145">
        <f>IF(N368="základní",J368,0)</f>
        <v>0</v>
      </c>
      <c r="BF368" s="145">
        <f>IF(N368="snížená",J368,0)</f>
        <v>0</v>
      </c>
      <c r="BG368" s="145">
        <f>IF(N368="zákl. přenesená",J368,0)</f>
        <v>0</v>
      </c>
      <c r="BH368" s="145">
        <f>IF(N368="sníž. přenesená",J368,0)</f>
        <v>0</v>
      </c>
      <c r="BI368" s="145">
        <f>IF(N368="nulová",J368,0)</f>
        <v>0</v>
      </c>
      <c r="BJ368" s="19" t="s">
        <v>79</v>
      </c>
      <c r="BK368" s="145">
        <f>ROUND(I368*H368,2)</f>
        <v>0</v>
      </c>
      <c r="BL368" s="19" t="s">
        <v>139</v>
      </c>
      <c r="BM368" s="144" t="s">
        <v>467</v>
      </c>
    </row>
    <row r="369" spans="2:65" s="1" customFormat="1" ht="19.2">
      <c r="B369" s="34"/>
      <c r="D369" s="146" t="s">
        <v>141</v>
      </c>
      <c r="F369" s="147" t="s">
        <v>466</v>
      </c>
      <c r="I369" s="148"/>
      <c r="L369" s="34"/>
      <c r="M369" s="149"/>
      <c r="T369" s="55"/>
      <c r="AT369" s="19" t="s">
        <v>141</v>
      </c>
      <c r="AU369" s="19" t="s">
        <v>81</v>
      </c>
    </row>
    <row r="370" spans="2:65" s="13" customFormat="1" ht="10.199999999999999">
      <c r="B370" s="158"/>
      <c r="D370" s="146" t="s">
        <v>145</v>
      </c>
      <c r="E370" s="159" t="s">
        <v>19</v>
      </c>
      <c r="F370" s="160" t="s">
        <v>468</v>
      </c>
      <c r="H370" s="161">
        <v>1</v>
      </c>
      <c r="I370" s="162"/>
      <c r="L370" s="158"/>
      <c r="M370" s="163"/>
      <c r="T370" s="164"/>
      <c r="AT370" s="159" t="s">
        <v>145</v>
      </c>
      <c r="AU370" s="159" t="s">
        <v>81</v>
      </c>
      <c r="AV370" s="13" t="s">
        <v>81</v>
      </c>
      <c r="AW370" s="13" t="s">
        <v>33</v>
      </c>
      <c r="AX370" s="13" t="s">
        <v>79</v>
      </c>
      <c r="AY370" s="159" t="s">
        <v>132</v>
      </c>
    </row>
    <row r="371" spans="2:65" s="1" customFormat="1" ht="24.15" customHeight="1">
      <c r="B371" s="34"/>
      <c r="C371" s="133" t="s">
        <v>469</v>
      </c>
      <c r="D371" s="133" t="s">
        <v>134</v>
      </c>
      <c r="E371" s="134" t="s">
        <v>470</v>
      </c>
      <c r="F371" s="135" t="s">
        <v>471</v>
      </c>
      <c r="G371" s="136" t="s">
        <v>422</v>
      </c>
      <c r="H371" s="137">
        <v>4</v>
      </c>
      <c r="I371" s="138"/>
      <c r="J371" s="139">
        <f>ROUND(I371*H371,2)</f>
        <v>0</v>
      </c>
      <c r="K371" s="135" t="s">
        <v>138</v>
      </c>
      <c r="L371" s="34"/>
      <c r="M371" s="140" t="s">
        <v>19</v>
      </c>
      <c r="N371" s="141" t="s">
        <v>43</v>
      </c>
      <c r="P371" s="142">
        <f>O371*H371</f>
        <v>0</v>
      </c>
      <c r="Q371" s="142">
        <v>1E-3</v>
      </c>
      <c r="R371" s="142">
        <f>Q371*H371</f>
        <v>4.0000000000000001E-3</v>
      </c>
      <c r="S371" s="142">
        <v>0</v>
      </c>
      <c r="T371" s="143">
        <f>S371*H371</f>
        <v>0</v>
      </c>
      <c r="AR371" s="144" t="s">
        <v>139</v>
      </c>
      <c r="AT371" s="144" t="s">
        <v>134</v>
      </c>
      <c r="AU371" s="144" t="s">
        <v>81</v>
      </c>
      <c r="AY371" s="19" t="s">
        <v>132</v>
      </c>
      <c r="BE371" s="145">
        <f>IF(N371="základní",J371,0)</f>
        <v>0</v>
      </c>
      <c r="BF371" s="145">
        <f>IF(N371="snížená",J371,0)</f>
        <v>0</v>
      </c>
      <c r="BG371" s="145">
        <f>IF(N371="zákl. přenesená",J371,0)</f>
        <v>0</v>
      </c>
      <c r="BH371" s="145">
        <f>IF(N371="sníž. přenesená",J371,0)</f>
        <v>0</v>
      </c>
      <c r="BI371" s="145">
        <f>IF(N371="nulová",J371,0)</f>
        <v>0</v>
      </c>
      <c r="BJ371" s="19" t="s">
        <v>79</v>
      </c>
      <c r="BK371" s="145">
        <f>ROUND(I371*H371,2)</f>
        <v>0</v>
      </c>
      <c r="BL371" s="19" t="s">
        <v>139</v>
      </c>
      <c r="BM371" s="144" t="s">
        <v>472</v>
      </c>
    </row>
    <row r="372" spans="2:65" s="1" customFormat="1" ht="10.199999999999999">
      <c r="B372" s="34"/>
      <c r="D372" s="146" t="s">
        <v>141</v>
      </c>
      <c r="F372" s="147" t="s">
        <v>473</v>
      </c>
      <c r="I372" s="148"/>
      <c r="L372" s="34"/>
      <c r="M372" s="149"/>
      <c r="T372" s="55"/>
      <c r="AT372" s="19" t="s">
        <v>141</v>
      </c>
      <c r="AU372" s="19" t="s">
        <v>81</v>
      </c>
    </row>
    <row r="373" spans="2:65" s="1" customFormat="1" ht="10.199999999999999">
      <c r="B373" s="34"/>
      <c r="D373" s="150" t="s">
        <v>143</v>
      </c>
      <c r="F373" s="151" t="s">
        <v>474</v>
      </c>
      <c r="I373" s="148"/>
      <c r="L373" s="34"/>
      <c r="M373" s="149"/>
      <c r="T373" s="55"/>
      <c r="AT373" s="19" t="s">
        <v>143</v>
      </c>
      <c r="AU373" s="19" t="s">
        <v>81</v>
      </c>
    </row>
    <row r="374" spans="2:65" s="13" customFormat="1" ht="10.199999999999999">
      <c r="B374" s="158"/>
      <c r="D374" s="146" t="s">
        <v>145</v>
      </c>
      <c r="E374" s="159" t="s">
        <v>19</v>
      </c>
      <c r="F374" s="160" t="s">
        <v>456</v>
      </c>
      <c r="H374" s="161">
        <v>4</v>
      </c>
      <c r="I374" s="162"/>
      <c r="L374" s="158"/>
      <c r="M374" s="163"/>
      <c r="T374" s="164"/>
      <c r="AT374" s="159" t="s">
        <v>145</v>
      </c>
      <c r="AU374" s="159" t="s">
        <v>81</v>
      </c>
      <c r="AV374" s="13" t="s">
        <v>81</v>
      </c>
      <c r="AW374" s="13" t="s">
        <v>33</v>
      </c>
      <c r="AX374" s="13" t="s">
        <v>79</v>
      </c>
      <c r="AY374" s="159" t="s">
        <v>132</v>
      </c>
    </row>
    <row r="375" spans="2:65" s="1" customFormat="1" ht="37.799999999999997" customHeight="1">
      <c r="B375" s="34"/>
      <c r="C375" s="179" t="s">
        <v>475</v>
      </c>
      <c r="D375" s="179" t="s">
        <v>329</v>
      </c>
      <c r="E375" s="180" t="s">
        <v>476</v>
      </c>
      <c r="F375" s="181" t="s">
        <v>477</v>
      </c>
      <c r="G375" s="182" t="s">
        <v>422</v>
      </c>
      <c r="H375" s="183">
        <v>4</v>
      </c>
      <c r="I375" s="184"/>
      <c r="J375" s="185">
        <f>ROUND(I375*H375,2)</f>
        <v>0</v>
      </c>
      <c r="K375" s="181" t="s">
        <v>19</v>
      </c>
      <c r="L375" s="186"/>
      <c r="M375" s="187" t="s">
        <v>19</v>
      </c>
      <c r="N375" s="188" t="s">
        <v>43</v>
      </c>
      <c r="P375" s="142">
        <f>O375*H375</f>
        <v>0</v>
      </c>
      <c r="Q375" s="142">
        <v>0</v>
      </c>
      <c r="R375" s="142">
        <f>Q375*H375</f>
        <v>0</v>
      </c>
      <c r="S375" s="142">
        <v>0</v>
      </c>
      <c r="T375" s="143">
        <f>S375*H375</f>
        <v>0</v>
      </c>
      <c r="AR375" s="144" t="s">
        <v>193</v>
      </c>
      <c r="AT375" s="144" t="s">
        <v>329</v>
      </c>
      <c r="AU375" s="144" t="s">
        <v>81</v>
      </c>
      <c r="AY375" s="19" t="s">
        <v>132</v>
      </c>
      <c r="BE375" s="145">
        <f>IF(N375="základní",J375,0)</f>
        <v>0</v>
      </c>
      <c r="BF375" s="145">
        <f>IF(N375="snížená",J375,0)</f>
        <v>0</v>
      </c>
      <c r="BG375" s="145">
        <f>IF(N375="zákl. přenesená",J375,0)</f>
        <v>0</v>
      </c>
      <c r="BH375" s="145">
        <f>IF(N375="sníž. přenesená",J375,0)</f>
        <v>0</v>
      </c>
      <c r="BI375" s="145">
        <f>IF(N375="nulová",J375,0)</f>
        <v>0</v>
      </c>
      <c r="BJ375" s="19" t="s">
        <v>79</v>
      </c>
      <c r="BK375" s="145">
        <f>ROUND(I375*H375,2)</f>
        <v>0</v>
      </c>
      <c r="BL375" s="19" t="s">
        <v>139</v>
      </c>
      <c r="BM375" s="144" t="s">
        <v>478</v>
      </c>
    </row>
    <row r="376" spans="2:65" s="1" customFormat="1" ht="28.8">
      <c r="B376" s="34"/>
      <c r="D376" s="146" t="s">
        <v>141</v>
      </c>
      <c r="F376" s="147" t="s">
        <v>477</v>
      </c>
      <c r="I376" s="148"/>
      <c r="L376" s="34"/>
      <c r="M376" s="149"/>
      <c r="T376" s="55"/>
      <c r="AT376" s="19" t="s">
        <v>141</v>
      </c>
      <c r="AU376" s="19" t="s">
        <v>81</v>
      </c>
    </row>
    <row r="377" spans="2:65" s="1" customFormat="1" ht="19.2">
      <c r="B377" s="34"/>
      <c r="D377" s="146" t="s">
        <v>462</v>
      </c>
      <c r="F377" s="189" t="s">
        <v>479</v>
      </c>
      <c r="I377" s="148"/>
      <c r="L377" s="34"/>
      <c r="M377" s="149"/>
      <c r="T377" s="55"/>
      <c r="AT377" s="19" t="s">
        <v>462</v>
      </c>
      <c r="AU377" s="19" t="s">
        <v>81</v>
      </c>
    </row>
    <row r="378" spans="2:65" s="13" customFormat="1" ht="10.199999999999999">
      <c r="B378" s="158"/>
      <c r="D378" s="146" t="s">
        <v>145</v>
      </c>
      <c r="E378" s="159" t="s">
        <v>19</v>
      </c>
      <c r="F378" s="160" t="s">
        <v>456</v>
      </c>
      <c r="H378" s="161">
        <v>4</v>
      </c>
      <c r="I378" s="162"/>
      <c r="L378" s="158"/>
      <c r="M378" s="163"/>
      <c r="T378" s="164"/>
      <c r="AT378" s="159" t="s">
        <v>145</v>
      </c>
      <c r="AU378" s="159" t="s">
        <v>81</v>
      </c>
      <c r="AV378" s="13" t="s">
        <v>81</v>
      </c>
      <c r="AW378" s="13" t="s">
        <v>33</v>
      </c>
      <c r="AX378" s="13" t="s">
        <v>79</v>
      </c>
      <c r="AY378" s="159" t="s">
        <v>132</v>
      </c>
    </row>
    <row r="379" spans="2:65" s="1" customFormat="1" ht="24.15" customHeight="1">
      <c r="B379" s="34"/>
      <c r="C379" s="133" t="s">
        <v>480</v>
      </c>
      <c r="D379" s="133" t="s">
        <v>134</v>
      </c>
      <c r="E379" s="134" t="s">
        <v>481</v>
      </c>
      <c r="F379" s="135" t="s">
        <v>482</v>
      </c>
      <c r="G379" s="136" t="s">
        <v>422</v>
      </c>
      <c r="H379" s="137">
        <v>2</v>
      </c>
      <c r="I379" s="138"/>
      <c r="J379" s="139">
        <f>ROUND(I379*H379,2)</f>
        <v>0</v>
      </c>
      <c r="K379" s="135" t="s">
        <v>19</v>
      </c>
      <c r="L379" s="34"/>
      <c r="M379" s="140" t="s">
        <v>19</v>
      </c>
      <c r="N379" s="141" t="s">
        <v>43</v>
      </c>
      <c r="P379" s="142">
        <f>O379*H379</f>
        <v>0</v>
      </c>
      <c r="Q379" s="142">
        <v>0.35743999999999998</v>
      </c>
      <c r="R379" s="142">
        <f>Q379*H379</f>
        <v>0.71487999999999996</v>
      </c>
      <c r="S379" s="142">
        <v>0</v>
      </c>
      <c r="T379" s="143">
        <f>S379*H379</f>
        <v>0</v>
      </c>
      <c r="AR379" s="144" t="s">
        <v>139</v>
      </c>
      <c r="AT379" s="144" t="s">
        <v>134</v>
      </c>
      <c r="AU379" s="144" t="s">
        <v>81</v>
      </c>
      <c r="AY379" s="19" t="s">
        <v>132</v>
      </c>
      <c r="BE379" s="145">
        <f>IF(N379="základní",J379,0)</f>
        <v>0</v>
      </c>
      <c r="BF379" s="145">
        <f>IF(N379="snížená",J379,0)</f>
        <v>0</v>
      </c>
      <c r="BG379" s="145">
        <f>IF(N379="zákl. přenesená",J379,0)</f>
        <v>0</v>
      </c>
      <c r="BH379" s="145">
        <f>IF(N379="sníž. přenesená",J379,0)</f>
        <v>0</v>
      </c>
      <c r="BI379" s="145">
        <f>IF(N379="nulová",J379,0)</f>
        <v>0</v>
      </c>
      <c r="BJ379" s="19" t="s">
        <v>79</v>
      </c>
      <c r="BK379" s="145">
        <f>ROUND(I379*H379,2)</f>
        <v>0</v>
      </c>
      <c r="BL379" s="19" t="s">
        <v>139</v>
      </c>
      <c r="BM379" s="144" t="s">
        <v>483</v>
      </c>
    </row>
    <row r="380" spans="2:65" s="1" customFormat="1" ht="19.2">
      <c r="B380" s="34"/>
      <c r="D380" s="146" t="s">
        <v>141</v>
      </c>
      <c r="F380" s="147" t="s">
        <v>482</v>
      </c>
      <c r="I380" s="148"/>
      <c r="L380" s="34"/>
      <c r="M380" s="149"/>
      <c r="T380" s="55"/>
      <c r="AT380" s="19" t="s">
        <v>141</v>
      </c>
      <c r="AU380" s="19" t="s">
        <v>81</v>
      </c>
    </row>
    <row r="381" spans="2:65" s="12" customFormat="1" ht="10.199999999999999">
      <c r="B381" s="152"/>
      <c r="D381" s="146" t="s">
        <v>145</v>
      </c>
      <c r="E381" s="153" t="s">
        <v>19</v>
      </c>
      <c r="F381" s="154" t="s">
        <v>484</v>
      </c>
      <c r="H381" s="153" t="s">
        <v>19</v>
      </c>
      <c r="I381" s="155"/>
      <c r="L381" s="152"/>
      <c r="M381" s="156"/>
      <c r="T381" s="157"/>
      <c r="AT381" s="153" t="s">
        <v>145</v>
      </c>
      <c r="AU381" s="153" t="s">
        <v>81</v>
      </c>
      <c r="AV381" s="12" t="s">
        <v>79</v>
      </c>
      <c r="AW381" s="12" t="s">
        <v>33</v>
      </c>
      <c r="AX381" s="12" t="s">
        <v>72</v>
      </c>
      <c r="AY381" s="153" t="s">
        <v>132</v>
      </c>
    </row>
    <row r="382" spans="2:65" s="13" customFormat="1" ht="10.199999999999999">
      <c r="B382" s="158"/>
      <c r="D382" s="146" t="s">
        <v>145</v>
      </c>
      <c r="E382" s="159" t="s">
        <v>19</v>
      </c>
      <c r="F382" s="160" t="s">
        <v>81</v>
      </c>
      <c r="H382" s="161">
        <v>2</v>
      </c>
      <c r="I382" s="162"/>
      <c r="L382" s="158"/>
      <c r="M382" s="163"/>
      <c r="T382" s="164"/>
      <c r="AT382" s="159" t="s">
        <v>145</v>
      </c>
      <c r="AU382" s="159" t="s">
        <v>81</v>
      </c>
      <c r="AV382" s="13" t="s">
        <v>81</v>
      </c>
      <c r="AW382" s="13" t="s">
        <v>33</v>
      </c>
      <c r="AX382" s="13" t="s">
        <v>79</v>
      </c>
      <c r="AY382" s="159" t="s">
        <v>132</v>
      </c>
    </row>
    <row r="383" spans="2:65" s="1" customFormat="1" ht="16.5" customHeight="1">
      <c r="B383" s="34"/>
      <c r="C383" s="133" t="s">
        <v>485</v>
      </c>
      <c r="D383" s="133" t="s">
        <v>134</v>
      </c>
      <c r="E383" s="134" t="s">
        <v>486</v>
      </c>
      <c r="F383" s="135" t="s">
        <v>487</v>
      </c>
      <c r="G383" s="136" t="s">
        <v>422</v>
      </c>
      <c r="H383" s="137">
        <v>1</v>
      </c>
      <c r="I383" s="138"/>
      <c r="J383" s="139">
        <f>ROUND(I383*H383,2)</f>
        <v>0</v>
      </c>
      <c r="K383" s="135" t="s">
        <v>19</v>
      </c>
      <c r="L383" s="34"/>
      <c r="M383" s="140" t="s">
        <v>19</v>
      </c>
      <c r="N383" s="141" t="s">
        <v>43</v>
      </c>
      <c r="P383" s="142">
        <f>O383*H383</f>
        <v>0</v>
      </c>
      <c r="Q383" s="142">
        <v>0.35743999999999998</v>
      </c>
      <c r="R383" s="142">
        <f>Q383*H383</f>
        <v>0.35743999999999998</v>
      </c>
      <c r="S383" s="142">
        <v>0</v>
      </c>
      <c r="T383" s="143">
        <f>S383*H383</f>
        <v>0</v>
      </c>
      <c r="AR383" s="144" t="s">
        <v>139</v>
      </c>
      <c r="AT383" s="144" t="s">
        <v>134</v>
      </c>
      <c r="AU383" s="144" t="s">
        <v>81</v>
      </c>
      <c r="AY383" s="19" t="s">
        <v>132</v>
      </c>
      <c r="BE383" s="145">
        <f>IF(N383="základní",J383,0)</f>
        <v>0</v>
      </c>
      <c r="BF383" s="145">
        <f>IF(N383="snížená",J383,0)</f>
        <v>0</v>
      </c>
      <c r="BG383" s="145">
        <f>IF(N383="zákl. přenesená",J383,0)</f>
        <v>0</v>
      </c>
      <c r="BH383" s="145">
        <f>IF(N383="sníž. přenesená",J383,0)</f>
        <v>0</v>
      </c>
      <c r="BI383" s="145">
        <f>IF(N383="nulová",J383,0)</f>
        <v>0</v>
      </c>
      <c r="BJ383" s="19" t="s">
        <v>79</v>
      </c>
      <c r="BK383" s="145">
        <f>ROUND(I383*H383,2)</f>
        <v>0</v>
      </c>
      <c r="BL383" s="19" t="s">
        <v>139</v>
      </c>
      <c r="BM383" s="144" t="s">
        <v>488</v>
      </c>
    </row>
    <row r="384" spans="2:65" s="1" customFormat="1" ht="10.199999999999999">
      <c r="B384" s="34"/>
      <c r="D384" s="146" t="s">
        <v>141</v>
      </c>
      <c r="F384" s="147" t="s">
        <v>487</v>
      </c>
      <c r="I384" s="148"/>
      <c r="L384" s="34"/>
      <c r="M384" s="149"/>
      <c r="T384" s="55"/>
      <c r="AT384" s="19" t="s">
        <v>141</v>
      </c>
      <c r="AU384" s="19" t="s">
        <v>81</v>
      </c>
    </row>
    <row r="385" spans="2:65" s="12" customFormat="1" ht="10.199999999999999">
      <c r="B385" s="152"/>
      <c r="D385" s="146" t="s">
        <v>145</v>
      </c>
      <c r="E385" s="153" t="s">
        <v>19</v>
      </c>
      <c r="F385" s="154" t="s">
        <v>146</v>
      </c>
      <c r="H385" s="153" t="s">
        <v>19</v>
      </c>
      <c r="I385" s="155"/>
      <c r="L385" s="152"/>
      <c r="M385" s="156"/>
      <c r="T385" s="157"/>
      <c r="AT385" s="153" t="s">
        <v>145</v>
      </c>
      <c r="AU385" s="153" t="s">
        <v>81</v>
      </c>
      <c r="AV385" s="12" t="s">
        <v>79</v>
      </c>
      <c r="AW385" s="12" t="s">
        <v>33</v>
      </c>
      <c r="AX385" s="12" t="s">
        <v>72</v>
      </c>
      <c r="AY385" s="153" t="s">
        <v>132</v>
      </c>
    </row>
    <row r="386" spans="2:65" s="13" customFormat="1" ht="10.199999999999999">
      <c r="B386" s="158"/>
      <c r="D386" s="146" t="s">
        <v>145</v>
      </c>
      <c r="E386" s="159" t="s">
        <v>19</v>
      </c>
      <c r="F386" s="160" t="s">
        <v>79</v>
      </c>
      <c r="H386" s="161">
        <v>1</v>
      </c>
      <c r="I386" s="162"/>
      <c r="L386" s="158"/>
      <c r="M386" s="163"/>
      <c r="T386" s="164"/>
      <c r="AT386" s="159" t="s">
        <v>145</v>
      </c>
      <c r="AU386" s="159" t="s">
        <v>81</v>
      </c>
      <c r="AV386" s="13" t="s">
        <v>81</v>
      </c>
      <c r="AW386" s="13" t="s">
        <v>33</v>
      </c>
      <c r="AX386" s="13" t="s">
        <v>79</v>
      </c>
      <c r="AY386" s="159" t="s">
        <v>132</v>
      </c>
    </row>
    <row r="387" spans="2:65" s="1" customFormat="1" ht="16.5" customHeight="1">
      <c r="B387" s="34"/>
      <c r="C387" s="133" t="s">
        <v>489</v>
      </c>
      <c r="D387" s="133" t="s">
        <v>134</v>
      </c>
      <c r="E387" s="134" t="s">
        <v>490</v>
      </c>
      <c r="F387" s="135" t="s">
        <v>19</v>
      </c>
      <c r="G387" s="136" t="s">
        <v>422</v>
      </c>
      <c r="H387" s="137">
        <v>6</v>
      </c>
      <c r="I387" s="138"/>
      <c r="J387" s="139">
        <f>ROUND(I387*H387,2)</f>
        <v>0</v>
      </c>
      <c r="K387" s="135" t="s">
        <v>19</v>
      </c>
      <c r="L387" s="34"/>
      <c r="M387" s="140" t="s">
        <v>19</v>
      </c>
      <c r="N387" s="141" t="s">
        <v>43</v>
      </c>
      <c r="P387" s="142">
        <f>O387*H387</f>
        <v>0</v>
      </c>
      <c r="Q387" s="142">
        <v>0</v>
      </c>
      <c r="R387" s="142">
        <f>Q387*H387</f>
        <v>0</v>
      </c>
      <c r="S387" s="142">
        <v>0</v>
      </c>
      <c r="T387" s="143">
        <f>S387*H387</f>
        <v>0</v>
      </c>
      <c r="AR387" s="144" t="s">
        <v>139</v>
      </c>
      <c r="AT387" s="144" t="s">
        <v>134</v>
      </c>
      <c r="AU387" s="144" t="s">
        <v>81</v>
      </c>
      <c r="AY387" s="19" t="s">
        <v>132</v>
      </c>
      <c r="BE387" s="145">
        <f>IF(N387="základní",J387,0)</f>
        <v>0</v>
      </c>
      <c r="BF387" s="145">
        <f>IF(N387="snížená",J387,0)</f>
        <v>0</v>
      </c>
      <c r="BG387" s="145">
        <f>IF(N387="zákl. přenesená",J387,0)</f>
        <v>0</v>
      </c>
      <c r="BH387" s="145">
        <f>IF(N387="sníž. přenesená",J387,0)</f>
        <v>0</v>
      </c>
      <c r="BI387" s="145">
        <f>IF(N387="nulová",J387,0)</f>
        <v>0</v>
      </c>
      <c r="BJ387" s="19" t="s">
        <v>79</v>
      </c>
      <c r="BK387" s="145">
        <f>ROUND(I387*H387,2)</f>
        <v>0</v>
      </c>
      <c r="BL387" s="19" t="s">
        <v>139</v>
      </c>
      <c r="BM387" s="144" t="s">
        <v>491</v>
      </c>
    </row>
    <row r="388" spans="2:65" s="1" customFormat="1" ht="10.199999999999999">
      <c r="B388" s="34"/>
      <c r="D388" s="146" t="s">
        <v>141</v>
      </c>
      <c r="F388" s="147" t="s">
        <v>492</v>
      </c>
      <c r="I388" s="148"/>
      <c r="L388" s="34"/>
      <c r="M388" s="149"/>
      <c r="T388" s="55"/>
      <c r="AT388" s="19" t="s">
        <v>141</v>
      </c>
      <c r="AU388" s="19" t="s">
        <v>81</v>
      </c>
    </row>
    <row r="389" spans="2:65" s="12" customFormat="1" ht="10.199999999999999">
      <c r="B389" s="152"/>
      <c r="D389" s="146" t="s">
        <v>145</v>
      </c>
      <c r="E389" s="153" t="s">
        <v>19</v>
      </c>
      <c r="F389" s="154" t="s">
        <v>146</v>
      </c>
      <c r="H389" s="153" t="s">
        <v>19</v>
      </c>
      <c r="I389" s="155"/>
      <c r="L389" s="152"/>
      <c r="M389" s="156"/>
      <c r="T389" s="157"/>
      <c r="AT389" s="153" t="s">
        <v>145</v>
      </c>
      <c r="AU389" s="153" t="s">
        <v>81</v>
      </c>
      <c r="AV389" s="12" t="s">
        <v>79</v>
      </c>
      <c r="AW389" s="12" t="s">
        <v>33</v>
      </c>
      <c r="AX389" s="12" t="s">
        <v>72</v>
      </c>
      <c r="AY389" s="153" t="s">
        <v>132</v>
      </c>
    </row>
    <row r="390" spans="2:65" s="13" customFormat="1" ht="10.199999999999999">
      <c r="B390" s="158"/>
      <c r="D390" s="146" t="s">
        <v>145</v>
      </c>
      <c r="E390" s="159" t="s">
        <v>19</v>
      </c>
      <c r="F390" s="160" t="s">
        <v>176</v>
      </c>
      <c r="H390" s="161">
        <v>6</v>
      </c>
      <c r="I390" s="162"/>
      <c r="L390" s="158"/>
      <c r="M390" s="163"/>
      <c r="T390" s="164"/>
      <c r="AT390" s="159" t="s">
        <v>145</v>
      </c>
      <c r="AU390" s="159" t="s">
        <v>81</v>
      </c>
      <c r="AV390" s="13" t="s">
        <v>81</v>
      </c>
      <c r="AW390" s="13" t="s">
        <v>33</v>
      </c>
      <c r="AX390" s="13" t="s">
        <v>79</v>
      </c>
      <c r="AY390" s="159" t="s">
        <v>132</v>
      </c>
    </row>
    <row r="391" spans="2:65" s="1" customFormat="1" ht="16.5" customHeight="1">
      <c r="B391" s="34"/>
      <c r="C391" s="133" t="s">
        <v>493</v>
      </c>
      <c r="D391" s="133" t="s">
        <v>134</v>
      </c>
      <c r="E391" s="134" t="s">
        <v>494</v>
      </c>
      <c r="F391" s="135" t="s">
        <v>495</v>
      </c>
      <c r="G391" s="136" t="s">
        <v>422</v>
      </c>
      <c r="H391" s="137">
        <v>2</v>
      </c>
      <c r="I391" s="138"/>
      <c r="J391" s="139">
        <f>ROUND(I391*H391,2)</f>
        <v>0</v>
      </c>
      <c r="K391" s="135" t="s">
        <v>19</v>
      </c>
      <c r="L391" s="34"/>
      <c r="M391" s="140" t="s">
        <v>19</v>
      </c>
      <c r="N391" s="141" t="s">
        <v>43</v>
      </c>
      <c r="P391" s="142">
        <f>O391*H391</f>
        <v>0</v>
      </c>
      <c r="Q391" s="142">
        <v>0</v>
      </c>
      <c r="R391" s="142">
        <f>Q391*H391</f>
        <v>0</v>
      </c>
      <c r="S391" s="142">
        <v>0</v>
      </c>
      <c r="T391" s="143">
        <f>S391*H391</f>
        <v>0</v>
      </c>
      <c r="AR391" s="144" t="s">
        <v>139</v>
      </c>
      <c r="AT391" s="144" t="s">
        <v>134</v>
      </c>
      <c r="AU391" s="144" t="s">
        <v>81</v>
      </c>
      <c r="AY391" s="19" t="s">
        <v>132</v>
      </c>
      <c r="BE391" s="145">
        <f>IF(N391="základní",J391,0)</f>
        <v>0</v>
      </c>
      <c r="BF391" s="145">
        <f>IF(N391="snížená",J391,0)</f>
        <v>0</v>
      </c>
      <c r="BG391" s="145">
        <f>IF(N391="zákl. přenesená",J391,0)</f>
        <v>0</v>
      </c>
      <c r="BH391" s="145">
        <f>IF(N391="sníž. přenesená",J391,0)</f>
        <v>0</v>
      </c>
      <c r="BI391" s="145">
        <f>IF(N391="nulová",J391,0)</f>
        <v>0</v>
      </c>
      <c r="BJ391" s="19" t="s">
        <v>79</v>
      </c>
      <c r="BK391" s="145">
        <f>ROUND(I391*H391,2)</f>
        <v>0</v>
      </c>
      <c r="BL391" s="19" t="s">
        <v>139</v>
      </c>
      <c r="BM391" s="144" t="s">
        <v>496</v>
      </c>
    </row>
    <row r="392" spans="2:65" s="1" customFormat="1" ht="10.199999999999999">
      <c r="B392" s="34"/>
      <c r="D392" s="146" t="s">
        <v>141</v>
      </c>
      <c r="F392" s="147" t="s">
        <v>495</v>
      </c>
      <c r="I392" s="148"/>
      <c r="L392" s="34"/>
      <c r="M392" s="149"/>
      <c r="T392" s="55"/>
      <c r="AT392" s="19" t="s">
        <v>141</v>
      </c>
      <c r="AU392" s="19" t="s">
        <v>81</v>
      </c>
    </row>
    <row r="393" spans="2:65" s="12" customFormat="1" ht="10.199999999999999">
      <c r="B393" s="152"/>
      <c r="D393" s="146" t="s">
        <v>145</v>
      </c>
      <c r="E393" s="153" t="s">
        <v>19</v>
      </c>
      <c r="F393" s="154" t="s">
        <v>146</v>
      </c>
      <c r="H393" s="153" t="s">
        <v>19</v>
      </c>
      <c r="I393" s="155"/>
      <c r="L393" s="152"/>
      <c r="M393" s="156"/>
      <c r="T393" s="157"/>
      <c r="AT393" s="153" t="s">
        <v>145</v>
      </c>
      <c r="AU393" s="153" t="s">
        <v>81</v>
      </c>
      <c r="AV393" s="12" t="s">
        <v>79</v>
      </c>
      <c r="AW393" s="12" t="s">
        <v>33</v>
      </c>
      <c r="AX393" s="12" t="s">
        <v>72</v>
      </c>
      <c r="AY393" s="153" t="s">
        <v>132</v>
      </c>
    </row>
    <row r="394" spans="2:65" s="13" customFormat="1" ht="10.199999999999999">
      <c r="B394" s="158"/>
      <c r="D394" s="146" t="s">
        <v>145</v>
      </c>
      <c r="E394" s="159" t="s">
        <v>19</v>
      </c>
      <c r="F394" s="160" t="s">
        <v>81</v>
      </c>
      <c r="H394" s="161">
        <v>2</v>
      </c>
      <c r="I394" s="162"/>
      <c r="L394" s="158"/>
      <c r="M394" s="163"/>
      <c r="T394" s="164"/>
      <c r="AT394" s="159" t="s">
        <v>145</v>
      </c>
      <c r="AU394" s="159" t="s">
        <v>81</v>
      </c>
      <c r="AV394" s="13" t="s">
        <v>81</v>
      </c>
      <c r="AW394" s="13" t="s">
        <v>33</v>
      </c>
      <c r="AX394" s="13" t="s">
        <v>79</v>
      </c>
      <c r="AY394" s="159" t="s">
        <v>132</v>
      </c>
    </row>
    <row r="395" spans="2:65" s="1" customFormat="1" ht="24.15" customHeight="1">
      <c r="B395" s="34"/>
      <c r="C395" s="133" t="s">
        <v>497</v>
      </c>
      <c r="D395" s="133" t="s">
        <v>134</v>
      </c>
      <c r="E395" s="134" t="s">
        <v>498</v>
      </c>
      <c r="F395" s="135" t="s">
        <v>499</v>
      </c>
      <c r="G395" s="136" t="s">
        <v>212</v>
      </c>
      <c r="H395" s="137">
        <v>0.84</v>
      </c>
      <c r="I395" s="138"/>
      <c r="J395" s="139">
        <f>ROUND(I395*H395,2)</f>
        <v>0</v>
      </c>
      <c r="K395" s="135" t="s">
        <v>138</v>
      </c>
      <c r="L395" s="34"/>
      <c r="M395" s="140" t="s">
        <v>19</v>
      </c>
      <c r="N395" s="141" t="s">
        <v>43</v>
      </c>
      <c r="P395" s="142">
        <f>O395*H395</f>
        <v>0</v>
      </c>
      <c r="Q395" s="142">
        <v>0</v>
      </c>
      <c r="R395" s="142">
        <f>Q395*H395</f>
        <v>0</v>
      </c>
      <c r="S395" s="142">
        <v>2.2000000000000002</v>
      </c>
      <c r="T395" s="143">
        <f>S395*H395</f>
        <v>1.8480000000000001</v>
      </c>
      <c r="AR395" s="144" t="s">
        <v>139</v>
      </c>
      <c r="AT395" s="144" t="s">
        <v>134</v>
      </c>
      <c r="AU395" s="144" t="s">
        <v>81</v>
      </c>
      <c r="AY395" s="19" t="s">
        <v>132</v>
      </c>
      <c r="BE395" s="145">
        <f>IF(N395="základní",J395,0)</f>
        <v>0</v>
      </c>
      <c r="BF395" s="145">
        <f>IF(N395="snížená",J395,0)</f>
        <v>0</v>
      </c>
      <c r="BG395" s="145">
        <f>IF(N395="zákl. přenesená",J395,0)</f>
        <v>0</v>
      </c>
      <c r="BH395" s="145">
        <f>IF(N395="sníž. přenesená",J395,0)</f>
        <v>0</v>
      </c>
      <c r="BI395" s="145">
        <f>IF(N395="nulová",J395,0)</f>
        <v>0</v>
      </c>
      <c r="BJ395" s="19" t="s">
        <v>79</v>
      </c>
      <c r="BK395" s="145">
        <f>ROUND(I395*H395,2)</f>
        <v>0</v>
      </c>
      <c r="BL395" s="19" t="s">
        <v>139</v>
      </c>
      <c r="BM395" s="144" t="s">
        <v>500</v>
      </c>
    </row>
    <row r="396" spans="2:65" s="1" customFormat="1" ht="19.2">
      <c r="B396" s="34"/>
      <c r="D396" s="146" t="s">
        <v>141</v>
      </c>
      <c r="F396" s="147" t="s">
        <v>501</v>
      </c>
      <c r="I396" s="148"/>
      <c r="L396" s="34"/>
      <c r="M396" s="149"/>
      <c r="T396" s="55"/>
      <c r="AT396" s="19" t="s">
        <v>141</v>
      </c>
      <c r="AU396" s="19" t="s">
        <v>81</v>
      </c>
    </row>
    <row r="397" spans="2:65" s="1" customFormat="1" ht="10.199999999999999">
      <c r="B397" s="34"/>
      <c r="D397" s="150" t="s">
        <v>143</v>
      </c>
      <c r="F397" s="151" t="s">
        <v>502</v>
      </c>
      <c r="I397" s="148"/>
      <c r="L397" s="34"/>
      <c r="M397" s="149"/>
      <c r="T397" s="55"/>
      <c r="AT397" s="19" t="s">
        <v>143</v>
      </c>
      <c r="AU397" s="19" t="s">
        <v>81</v>
      </c>
    </row>
    <row r="398" spans="2:65" s="12" customFormat="1" ht="10.199999999999999">
      <c r="B398" s="152"/>
      <c r="D398" s="146" t="s">
        <v>145</v>
      </c>
      <c r="E398" s="153" t="s">
        <v>19</v>
      </c>
      <c r="F398" s="154" t="s">
        <v>146</v>
      </c>
      <c r="H398" s="153" t="s">
        <v>19</v>
      </c>
      <c r="I398" s="155"/>
      <c r="L398" s="152"/>
      <c r="M398" s="156"/>
      <c r="T398" s="157"/>
      <c r="AT398" s="153" t="s">
        <v>145</v>
      </c>
      <c r="AU398" s="153" t="s">
        <v>81</v>
      </c>
      <c r="AV398" s="12" t="s">
        <v>79</v>
      </c>
      <c r="AW398" s="12" t="s">
        <v>33</v>
      </c>
      <c r="AX398" s="12" t="s">
        <v>72</v>
      </c>
      <c r="AY398" s="153" t="s">
        <v>132</v>
      </c>
    </row>
    <row r="399" spans="2:65" s="13" customFormat="1" ht="10.199999999999999">
      <c r="B399" s="158"/>
      <c r="D399" s="146" t="s">
        <v>145</v>
      </c>
      <c r="E399" s="159" t="s">
        <v>19</v>
      </c>
      <c r="F399" s="160" t="s">
        <v>503</v>
      </c>
      <c r="H399" s="161">
        <v>0.84</v>
      </c>
      <c r="I399" s="162"/>
      <c r="L399" s="158"/>
      <c r="M399" s="163"/>
      <c r="T399" s="164"/>
      <c r="AT399" s="159" t="s">
        <v>145</v>
      </c>
      <c r="AU399" s="159" t="s">
        <v>81</v>
      </c>
      <c r="AV399" s="13" t="s">
        <v>81</v>
      </c>
      <c r="AW399" s="13" t="s">
        <v>33</v>
      </c>
      <c r="AX399" s="13" t="s">
        <v>79</v>
      </c>
      <c r="AY399" s="159" t="s">
        <v>132</v>
      </c>
    </row>
    <row r="400" spans="2:65" s="1" customFormat="1" ht="21.75" customHeight="1">
      <c r="B400" s="34"/>
      <c r="C400" s="133" t="s">
        <v>504</v>
      </c>
      <c r="D400" s="133" t="s">
        <v>134</v>
      </c>
      <c r="E400" s="134" t="s">
        <v>505</v>
      </c>
      <c r="F400" s="135" t="s">
        <v>506</v>
      </c>
      <c r="G400" s="136" t="s">
        <v>422</v>
      </c>
      <c r="H400" s="137">
        <v>1</v>
      </c>
      <c r="I400" s="138"/>
      <c r="J400" s="139">
        <f>ROUND(I400*H400,2)</f>
        <v>0</v>
      </c>
      <c r="K400" s="135" t="s">
        <v>138</v>
      </c>
      <c r="L400" s="34"/>
      <c r="M400" s="140" t="s">
        <v>19</v>
      </c>
      <c r="N400" s="141" t="s">
        <v>43</v>
      </c>
      <c r="P400" s="142">
        <f>O400*H400</f>
        <v>0</v>
      </c>
      <c r="Q400" s="142">
        <v>0</v>
      </c>
      <c r="R400" s="142">
        <f>Q400*H400</f>
        <v>0</v>
      </c>
      <c r="S400" s="142">
        <v>8.6999999999999994E-2</v>
      </c>
      <c r="T400" s="143">
        <f>S400*H400</f>
        <v>8.6999999999999994E-2</v>
      </c>
      <c r="AR400" s="144" t="s">
        <v>139</v>
      </c>
      <c r="AT400" s="144" t="s">
        <v>134</v>
      </c>
      <c r="AU400" s="144" t="s">
        <v>81</v>
      </c>
      <c r="AY400" s="19" t="s">
        <v>132</v>
      </c>
      <c r="BE400" s="145">
        <f>IF(N400="základní",J400,0)</f>
        <v>0</v>
      </c>
      <c r="BF400" s="145">
        <f>IF(N400="snížená",J400,0)</f>
        <v>0</v>
      </c>
      <c r="BG400" s="145">
        <f>IF(N400="zákl. přenesená",J400,0)</f>
        <v>0</v>
      </c>
      <c r="BH400" s="145">
        <f>IF(N400="sníž. přenesená",J400,0)</f>
        <v>0</v>
      </c>
      <c r="BI400" s="145">
        <f>IF(N400="nulová",J400,0)</f>
        <v>0</v>
      </c>
      <c r="BJ400" s="19" t="s">
        <v>79</v>
      </c>
      <c r="BK400" s="145">
        <f>ROUND(I400*H400,2)</f>
        <v>0</v>
      </c>
      <c r="BL400" s="19" t="s">
        <v>139</v>
      </c>
      <c r="BM400" s="144" t="s">
        <v>507</v>
      </c>
    </row>
    <row r="401" spans="2:65" s="1" customFormat="1" ht="10.199999999999999">
      <c r="B401" s="34"/>
      <c r="D401" s="146" t="s">
        <v>141</v>
      </c>
      <c r="F401" s="147" t="s">
        <v>506</v>
      </c>
      <c r="I401" s="148"/>
      <c r="L401" s="34"/>
      <c r="M401" s="149"/>
      <c r="T401" s="55"/>
      <c r="AT401" s="19" t="s">
        <v>141</v>
      </c>
      <c r="AU401" s="19" t="s">
        <v>81</v>
      </c>
    </row>
    <row r="402" spans="2:65" s="1" customFormat="1" ht="10.199999999999999">
      <c r="B402" s="34"/>
      <c r="D402" s="150" t="s">
        <v>143</v>
      </c>
      <c r="F402" s="151" t="s">
        <v>508</v>
      </c>
      <c r="I402" s="148"/>
      <c r="L402" s="34"/>
      <c r="M402" s="149"/>
      <c r="T402" s="55"/>
      <c r="AT402" s="19" t="s">
        <v>143</v>
      </c>
      <c r="AU402" s="19" t="s">
        <v>81</v>
      </c>
    </row>
    <row r="403" spans="2:65" s="12" customFormat="1" ht="10.199999999999999">
      <c r="B403" s="152"/>
      <c r="D403" s="146" t="s">
        <v>145</v>
      </c>
      <c r="E403" s="153" t="s">
        <v>19</v>
      </c>
      <c r="F403" s="154" t="s">
        <v>146</v>
      </c>
      <c r="H403" s="153" t="s">
        <v>19</v>
      </c>
      <c r="I403" s="155"/>
      <c r="L403" s="152"/>
      <c r="M403" s="156"/>
      <c r="T403" s="157"/>
      <c r="AT403" s="153" t="s">
        <v>145</v>
      </c>
      <c r="AU403" s="153" t="s">
        <v>81</v>
      </c>
      <c r="AV403" s="12" t="s">
        <v>79</v>
      </c>
      <c r="AW403" s="12" t="s">
        <v>33</v>
      </c>
      <c r="AX403" s="12" t="s">
        <v>72</v>
      </c>
      <c r="AY403" s="153" t="s">
        <v>132</v>
      </c>
    </row>
    <row r="404" spans="2:65" s="13" customFormat="1" ht="10.199999999999999">
      <c r="B404" s="158"/>
      <c r="D404" s="146" t="s">
        <v>145</v>
      </c>
      <c r="E404" s="159" t="s">
        <v>19</v>
      </c>
      <c r="F404" s="160" t="s">
        <v>79</v>
      </c>
      <c r="H404" s="161">
        <v>1</v>
      </c>
      <c r="I404" s="162"/>
      <c r="L404" s="158"/>
      <c r="M404" s="163"/>
      <c r="T404" s="164"/>
      <c r="AT404" s="159" t="s">
        <v>145</v>
      </c>
      <c r="AU404" s="159" t="s">
        <v>81</v>
      </c>
      <c r="AV404" s="13" t="s">
        <v>81</v>
      </c>
      <c r="AW404" s="13" t="s">
        <v>33</v>
      </c>
      <c r="AX404" s="13" t="s">
        <v>79</v>
      </c>
      <c r="AY404" s="159" t="s">
        <v>132</v>
      </c>
    </row>
    <row r="405" spans="2:65" s="1" customFormat="1" ht="16.5" customHeight="1">
      <c r="B405" s="34"/>
      <c r="C405" s="133" t="s">
        <v>509</v>
      </c>
      <c r="D405" s="133" t="s">
        <v>134</v>
      </c>
      <c r="E405" s="134" t="s">
        <v>510</v>
      </c>
      <c r="F405" s="135" t="s">
        <v>511</v>
      </c>
      <c r="G405" s="136" t="s">
        <v>212</v>
      </c>
      <c r="H405" s="137">
        <v>13</v>
      </c>
      <c r="I405" s="138"/>
      <c r="J405" s="139">
        <f>ROUND(I405*H405,2)</f>
        <v>0</v>
      </c>
      <c r="K405" s="135" t="s">
        <v>138</v>
      </c>
      <c r="L405" s="34"/>
      <c r="M405" s="140" t="s">
        <v>19</v>
      </c>
      <c r="N405" s="141" t="s">
        <v>43</v>
      </c>
      <c r="P405" s="142">
        <f>O405*H405</f>
        <v>0</v>
      </c>
      <c r="Q405" s="142">
        <v>0</v>
      </c>
      <c r="R405" s="142">
        <f>Q405*H405</f>
        <v>0</v>
      </c>
      <c r="S405" s="142">
        <v>2.6</v>
      </c>
      <c r="T405" s="143">
        <f>S405*H405</f>
        <v>33.800000000000004</v>
      </c>
      <c r="AR405" s="144" t="s">
        <v>139</v>
      </c>
      <c r="AT405" s="144" t="s">
        <v>134</v>
      </c>
      <c r="AU405" s="144" t="s">
        <v>81</v>
      </c>
      <c r="AY405" s="19" t="s">
        <v>132</v>
      </c>
      <c r="BE405" s="145">
        <f>IF(N405="základní",J405,0)</f>
        <v>0</v>
      </c>
      <c r="BF405" s="145">
        <f>IF(N405="snížená",J405,0)</f>
        <v>0</v>
      </c>
      <c r="BG405" s="145">
        <f>IF(N405="zákl. přenesená",J405,0)</f>
        <v>0</v>
      </c>
      <c r="BH405" s="145">
        <f>IF(N405="sníž. přenesená",J405,0)</f>
        <v>0</v>
      </c>
      <c r="BI405" s="145">
        <f>IF(N405="nulová",J405,0)</f>
        <v>0</v>
      </c>
      <c r="BJ405" s="19" t="s">
        <v>79</v>
      </c>
      <c r="BK405" s="145">
        <f>ROUND(I405*H405,2)</f>
        <v>0</v>
      </c>
      <c r="BL405" s="19" t="s">
        <v>139</v>
      </c>
      <c r="BM405" s="144" t="s">
        <v>512</v>
      </c>
    </row>
    <row r="406" spans="2:65" s="1" customFormat="1" ht="10.199999999999999">
      <c r="B406" s="34"/>
      <c r="D406" s="146" t="s">
        <v>141</v>
      </c>
      <c r="F406" s="147" t="s">
        <v>513</v>
      </c>
      <c r="I406" s="148"/>
      <c r="L406" s="34"/>
      <c r="M406" s="149"/>
      <c r="T406" s="55"/>
      <c r="AT406" s="19" t="s">
        <v>141</v>
      </c>
      <c r="AU406" s="19" t="s">
        <v>81</v>
      </c>
    </row>
    <row r="407" spans="2:65" s="1" customFormat="1" ht="10.199999999999999">
      <c r="B407" s="34"/>
      <c r="D407" s="150" t="s">
        <v>143</v>
      </c>
      <c r="F407" s="151" t="s">
        <v>514</v>
      </c>
      <c r="I407" s="148"/>
      <c r="L407" s="34"/>
      <c r="M407" s="149"/>
      <c r="T407" s="55"/>
      <c r="AT407" s="19" t="s">
        <v>143</v>
      </c>
      <c r="AU407" s="19" t="s">
        <v>81</v>
      </c>
    </row>
    <row r="408" spans="2:65" s="12" customFormat="1" ht="10.199999999999999">
      <c r="B408" s="152"/>
      <c r="D408" s="146" t="s">
        <v>145</v>
      </c>
      <c r="E408" s="153" t="s">
        <v>19</v>
      </c>
      <c r="F408" s="154" t="s">
        <v>146</v>
      </c>
      <c r="H408" s="153" t="s">
        <v>19</v>
      </c>
      <c r="I408" s="155"/>
      <c r="L408" s="152"/>
      <c r="M408" s="156"/>
      <c r="T408" s="157"/>
      <c r="AT408" s="153" t="s">
        <v>145</v>
      </c>
      <c r="AU408" s="153" t="s">
        <v>81</v>
      </c>
      <c r="AV408" s="12" t="s">
        <v>79</v>
      </c>
      <c r="AW408" s="12" t="s">
        <v>33</v>
      </c>
      <c r="AX408" s="12" t="s">
        <v>72</v>
      </c>
      <c r="AY408" s="153" t="s">
        <v>132</v>
      </c>
    </row>
    <row r="409" spans="2:65" s="13" customFormat="1" ht="10.199999999999999">
      <c r="B409" s="158"/>
      <c r="D409" s="146" t="s">
        <v>145</v>
      </c>
      <c r="E409" s="159" t="s">
        <v>19</v>
      </c>
      <c r="F409" s="160" t="s">
        <v>515</v>
      </c>
      <c r="H409" s="161">
        <v>13</v>
      </c>
      <c r="I409" s="162"/>
      <c r="L409" s="158"/>
      <c r="M409" s="163"/>
      <c r="T409" s="164"/>
      <c r="AT409" s="159" t="s">
        <v>145</v>
      </c>
      <c r="AU409" s="159" t="s">
        <v>81</v>
      </c>
      <c r="AV409" s="13" t="s">
        <v>81</v>
      </c>
      <c r="AW409" s="13" t="s">
        <v>33</v>
      </c>
      <c r="AX409" s="13" t="s">
        <v>79</v>
      </c>
      <c r="AY409" s="159" t="s">
        <v>132</v>
      </c>
    </row>
    <row r="410" spans="2:65" s="1" customFormat="1" ht="24.15" customHeight="1">
      <c r="B410" s="34"/>
      <c r="C410" s="133" t="s">
        <v>516</v>
      </c>
      <c r="D410" s="133" t="s">
        <v>134</v>
      </c>
      <c r="E410" s="134" t="s">
        <v>517</v>
      </c>
      <c r="F410" s="135" t="s">
        <v>518</v>
      </c>
      <c r="G410" s="136" t="s">
        <v>137</v>
      </c>
      <c r="H410" s="137">
        <v>123</v>
      </c>
      <c r="I410" s="138"/>
      <c r="J410" s="139">
        <f>ROUND(I410*H410,2)</f>
        <v>0</v>
      </c>
      <c r="K410" s="135" t="s">
        <v>138</v>
      </c>
      <c r="L410" s="34"/>
      <c r="M410" s="140" t="s">
        <v>19</v>
      </c>
      <c r="N410" s="141" t="s">
        <v>43</v>
      </c>
      <c r="P410" s="142">
        <f>O410*H410</f>
        <v>0</v>
      </c>
      <c r="Q410" s="142">
        <v>0</v>
      </c>
      <c r="R410" s="142">
        <f>Q410*H410</f>
        <v>0</v>
      </c>
      <c r="S410" s="142">
        <v>0</v>
      </c>
      <c r="T410" s="143">
        <f>S410*H410</f>
        <v>0</v>
      </c>
      <c r="AR410" s="144" t="s">
        <v>139</v>
      </c>
      <c r="AT410" s="144" t="s">
        <v>134</v>
      </c>
      <c r="AU410" s="144" t="s">
        <v>81</v>
      </c>
      <c r="AY410" s="19" t="s">
        <v>132</v>
      </c>
      <c r="BE410" s="145">
        <f>IF(N410="základní",J410,0)</f>
        <v>0</v>
      </c>
      <c r="BF410" s="145">
        <f>IF(N410="snížená",J410,0)</f>
        <v>0</v>
      </c>
      <c r="BG410" s="145">
        <f>IF(N410="zákl. přenesená",J410,0)</f>
        <v>0</v>
      </c>
      <c r="BH410" s="145">
        <f>IF(N410="sníž. přenesená",J410,0)</f>
        <v>0</v>
      </c>
      <c r="BI410" s="145">
        <f>IF(N410="nulová",J410,0)</f>
        <v>0</v>
      </c>
      <c r="BJ410" s="19" t="s">
        <v>79</v>
      </c>
      <c r="BK410" s="145">
        <f>ROUND(I410*H410,2)</f>
        <v>0</v>
      </c>
      <c r="BL410" s="19" t="s">
        <v>139</v>
      </c>
      <c r="BM410" s="144" t="s">
        <v>519</v>
      </c>
    </row>
    <row r="411" spans="2:65" s="1" customFormat="1" ht="38.4">
      <c r="B411" s="34"/>
      <c r="D411" s="146" t="s">
        <v>141</v>
      </c>
      <c r="F411" s="147" t="s">
        <v>520</v>
      </c>
      <c r="I411" s="148"/>
      <c r="L411" s="34"/>
      <c r="M411" s="149"/>
      <c r="T411" s="55"/>
      <c r="AT411" s="19" t="s">
        <v>141</v>
      </c>
      <c r="AU411" s="19" t="s">
        <v>81</v>
      </c>
    </row>
    <row r="412" spans="2:65" s="1" customFormat="1" ht="10.199999999999999">
      <c r="B412" s="34"/>
      <c r="D412" s="150" t="s">
        <v>143</v>
      </c>
      <c r="F412" s="151" t="s">
        <v>521</v>
      </c>
      <c r="I412" s="148"/>
      <c r="L412" s="34"/>
      <c r="M412" s="149"/>
      <c r="T412" s="55"/>
      <c r="AT412" s="19" t="s">
        <v>143</v>
      </c>
      <c r="AU412" s="19" t="s">
        <v>81</v>
      </c>
    </row>
    <row r="413" spans="2:65" s="13" customFormat="1" ht="10.199999999999999">
      <c r="B413" s="158"/>
      <c r="D413" s="146" t="s">
        <v>145</v>
      </c>
      <c r="E413" s="159" t="s">
        <v>19</v>
      </c>
      <c r="F413" s="160" t="s">
        <v>160</v>
      </c>
      <c r="H413" s="161">
        <v>123</v>
      </c>
      <c r="I413" s="162"/>
      <c r="L413" s="158"/>
      <c r="M413" s="163"/>
      <c r="T413" s="164"/>
      <c r="AT413" s="159" t="s">
        <v>145</v>
      </c>
      <c r="AU413" s="159" t="s">
        <v>81</v>
      </c>
      <c r="AV413" s="13" t="s">
        <v>81</v>
      </c>
      <c r="AW413" s="13" t="s">
        <v>33</v>
      </c>
      <c r="AX413" s="13" t="s">
        <v>79</v>
      </c>
      <c r="AY413" s="159" t="s">
        <v>132</v>
      </c>
    </row>
    <row r="414" spans="2:65" s="11" customFormat="1" ht="22.8" customHeight="1">
      <c r="B414" s="121"/>
      <c r="D414" s="122" t="s">
        <v>71</v>
      </c>
      <c r="E414" s="131" t="s">
        <v>522</v>
      </c>
      <c r="F414" s="131" t="s">
        <v>523</v>
      </c>
      <c r="I414" s="124"/>
      <c r="J414" s="132">
        <f>BK414</f>
        <v>0</v>
      </c>
      <c r="L414" s="121"/>
      <c r="M414" s="126"/>
      <c r="P414" s="127">
        <f>SUM(P415:P439)</f>
        <v>0</v>
      </c>
      <c r="R414" s="127">
        <f>SUM(R415:R439)</f>
        <v>0</v>
      </c>
      <c r="T414" s="128">
        <f>SUM(T415:T439)</f>
        <v>0</v>
      </c>
      <c r="AR414" s="122" t="s">
        <v>79</v>
      </c>
      <c r="AT414" s="129" t="s">
        <v>71</v>
      </c>
      <c r="AU414" s="129" t="s">
        <v>79</v>
      </c>
      <c r="AY414" s="122" t="s">
        <v>132</v>
      </c>
      <c r="BK414" s="130">
        <f>SUM(BK415:BK439)</f>
        <v>0</v>
      </c>
    </row>
    <row r="415" spans="2:65" s="1" customFormat="1" ht="21.75" customHeight="1">
      <c r="B415" s="34"/>
      <c r="C415" s="133" t="s">
        <v>524</v>
      </c>
      <c r="D415" s="133" t="s">
        <v>134</v>
      </c>
      <c r="E415" s="134" t="s">
        <v>525</v>
      </c>
      <c r="F415" s="135" t="s">
        <v>526</v>
      </c>
      <c r="G415" s="136" t="s">
        <v>242</v>
      </c>
      <c r="H415" s="137">
        <v>71.7</v>
      </c>
      <c r="I415" s="138"/>
      <c r="J415" s="139">
        <f>ROUND(I415*H415,2)</f>
        <v>0</v>
      </c>
      <c r="K415" s="135" t="s">
        <v>138</v>
      </c>
      <c r="L415" s="34"/>
      <c r="M415" s="140" t="s">
        <v>19</v>
      </c>
      <c r="N415" s="141" t="s">
        <v>43</v>
      </c>
      <c r="P415" s="142">
        <f>O415*H415</f>
        <v>0</v>
      </c>
      <c r="Q415" s="142">
        <v>0</v>
      </c>
      <c r="R415" s="142">
        <f>Q415*H415</f>
        <v>0</v>
      </c>
      <c r="S415" s="142">
        <v>0</v>
      </c>
      <c r="T415" s="143">
        <f>S415*H415</f>
        <v>0</v>
      </c>
      <c r="AR415" s="144" t="s">
        <v>139</v>
      </c>
      <c r="AT415" s="144" t="s">
        <v>134</v>
      </c>
      <c r="AU415" s="144" t="s">
        <v>81</v>
      </c>
      <c r="AY415" s="19" t="s">
        <v>132</v>
      </c>
      <c r="BE415" s="145">
        <f>IF(N415="základní",J415,0)</f>
        <v>0</v>
      </c>
      <c r="BF415" s="145">
        <f>IF(N415="snížená",J415,0)</f>
        <v>0</v>
      </c>
      <c r="BG415" s="145">
        <f>IF(N415="zákl. přenesená",J415,0)</f>
        <v>0</v>
      </c>
      <c r="BH415" s="145">
        <f>IF(N415="sníž. přenesená",J415,0)</f>
        <v>0</v>
      </c>
      <c r="BI415" s="145">
        <f>IF(N415="nulová",J415,0)</f>
        <v>0</v>
      </c>
      <c r="BJ415" s="19" t="s">
        <v>79</v>
      </c>
      <c r="BK415" s="145">
        <f>ROUND(I415*H415,2)</f>
        <v>0</v>
      </c>
      <c r="BL415" s="19" t="s">
        <v>139</v>
      </c>
      <c r="BM415" s="144" t="s">
        <v>527</v>
      </c>
    </row>
    <row r="416" spans="2:65" s="1" customFormat="1" ht="28.8">
      <c r="B416" s="34"/>
      <c r="D416" s="146" t="s">
        <v>141</v>
      </c>
      <c r="F416" s="147" t="s">
        <v>528</v>
      </c>
      <c r="I416" s="148"/>
      <c r="L416" s="34"/>
      <c r="M416" s="149"/>
      <c r="T416" s="55"/>
      <c r="AT416" s="19" t="s">
        <v>141</v>
      </c>
      <c r="AU416" s="19" t="s">
        <v>81</v>
      </c>
    </row>
    <row r="417" spans="2:65" s="1" customFormat="1" ht="10.199999999999999">
      <c r="B417" s="34"/>
      <c r="D417" s="150" t="s">
        <v>143</v>
      </c>
      <c r="F417" s="151" t="s">
        <v>529</v>
      </c>
      <c r="I417" s="148"/>
      <c r="L417" s="34"/>
      <c r="M417" s="149"/>
      <c r="T417" s="55"/>
      <c r="AT417" s="19" t="s">
        <v>143</v>
      </c>
      <c r="AU417" s="19" t="s">
        <v>81</v>
      </c>
    </row>
    <row r="418" spans="2:65" s="13" customFormat="1" ht="10.199999999999999">
      <c r="B418" s="158"/>
      <c r="D418" s="146" t="s">
        <v>145</v>
      </c>
      <c r="E418" s="159" t="s">
        <v>19</v>
      </c>
      <c r="F418" s="160" t="s">
        <v>530</v>
      </c>
      <c r="H418" s="161">
        <v>71.7</v>
      </c>
      <c r="I418" s="162"/>
      <c r="L418" s="158"/>
      <c r="M418" s="163"/>
      <c r="T418" s="164"/>
      <c r="AT418" s="159" t="s">
        <v>145</v>
      </c>
      <c r="AU418" s="159" t="s">
        <v>81</v>
      </c>
      <c r="AV418" s="13" t="s">
        <v>81</v>
      </c>
      <c r="AW418" s="13" t="s">
        <v>33</v>
      </c>
      <c r="AX418" s="13" t="s">
        <v>79</v>
      </c>
      <c r="AY418" s="159" t="s">
        <v>132</v>
      </c>
    </row>
    <row r="419" spans="2:65" s="1" customFormat="1" ht="24.15" customHeight="1">
      <c r="B419" s="34"/>
      <c r="C419" s="133" t="s">
        <v>531</v>
      </c>
      <c r="D419" s="133" t="s">
        <v>134</v>
      </c>
      <c r="E419" s="134" t="s">
        <v>532</v>
      </c>
      <c r="F419" s="135" t="s">
        <v>533</v>
      </c>
      <c r="G419" s="136" t="s">
        <v>242</v>
      </c>
      <c r="H419" s="137">
        <v>645.29999999999995</v>
      </c>
      <c r="I419" s="138"/>
      <c r="J419" s="139">
        <f>ROUND(I419*H419,2)</f>
        <v>0</v>
      </c>
      <c r="K419" s="135" t="s">
        <v>138</v>
      </c>
      <c r="L419" s="34"/>
      <c r="M419" s="140" t="s">
        <v>19</v>
      </c>
      <c r="N419" s="141" t="s">
        <v>43</v>
      </c>
      <c r="P419" s="142">
        <f>O419*H419</f>
        <v>0</v>
      </c>
      <c r="Q419" s="142">
        <v>0</v>
      </c>
      <c r="R419" s="142">
        <f>Q419*H419</f>
        <v>0</v>
      </c>
      <c r="S419" s="142">
        <v>0</v>
      </c>
      <c r="T419" s="143">
        <f>S419*H419</f>
        <v>0</v>
      </c>
      <c r="AR419" s="144" t="s">
        <v>139</v>
      </c>
      <c r="AT419" s="144" t="s">
        <v>134</v>
      </c>
      <c r="AU419" s="144" t="s">
        <v>81</v>
      </c>
      <c r="AY419" s="19" t="s">
        <v>132</v>
      </c>
      <c r="BE419" s="145">
        <f>IF(N419="základní",J419,0)</f>
        <v>0</v>
      </c>
      <c r="BF419" s="145">
        <f>IF(N419="snížená",J419,0)</f>
        <v>0</v>
      </c>
      <c r="BG419" s="145">
        <f>IF(N419="zákl. přenesená",J419,0)</f>
        <v>0</v>
      </c>
      <c r="BH419" s="145">
        <f>IF(N419="sníž. přenesená",J419,0)</f>
        <v>0</v>
      </c>
      <c r="BI419" s="145">
        <f>IF(N419="nulová",J419,0)</f>
        <v>0</v>
      </c>
      <c r="BJ419" s="19" t="s">
        <v>79</v>
      </c>
      <c r="BK419" s="145">
        <f>ROUND(I419*H419,2)</f>
        <v>0</v>
      </c>
      <c r="BL419" s="19" t="s">
        <v>139</v>
      </c>
      <c r="BM419" s="144" t="s">
        <v>534</v>
      </c>
    </row>
    <row r="420" spans="2:65" s="1" customFormat="1" ht="28.8">
      <c r="B420" s="34"/>
      <c r="D420" s="146" t="s">
        <v>141</v>
      </c>
      <c r="F420" s="147" t="s">
        <v>535</v>
      </c>
      <c r="I420" s="148"/>
      <c r="L420" s="34"/>
      <c r="M420" s="149"/>
      <c r="T420" s="55"/>
      <c r="AT420" s="19" t="s">
        <v>141</v>
      </c>
      <c r="AU420" s="19" t="s">
        <v>81</v>
      </c>
    </row>
    <row r="421" spans="2:65" s="1" customFormat="1" ht="10.199999999999999">
      <c r="B421" s="34"/>
      <c r="D421" s="150" t="s">
        <v>143</v>
      </c>
      <c r="F421" s="151" t="s">
        <v>536</v>
      </c>
      <c r="I421" s="148"/>
      <c r="L421" s="34"/>
      <c r="M421" s="149"/>
      <c r="T421" s="55"/>
      <c r="AT421" s="19" t="s">
        <v>143</v>
      </c>
      <c r="AU421" s="19" t="s">
        <v>81</v>
      </c>
    </row>
    <row r="422" spans="2:65" s="12" customFormat="1" ht="10.199999999999999">
      <c r="B422" s="152"/>
      <c r="D422" s="146" t="s">
        <v>145</v>
      </c>
      <c r="E422" s="153" t="s">
        <v>19</v>
      </c>
      <c r="F422" s="154" t="s">
        <v>537</v>
      </c>
      <c r="H422" s="153" t="s">
        <v>19</v>
      </c>
      <c r="I422" s="155"/>
      <c r="L422" s="152"/>
      <c r="M422" s="156"/>
      <c r="T422" s="157"/>
      <c r="AT422" s="153" t="s">
        <v>145</v>
      </c>
      <c r="AU422" s="153" t="s">
        <v>81</v>
      </c>
      <c r="AV422" s="12" t="s">
        <v>79</v>
      </c>
      <c r="AW422" s="12" t="s">
        <v>33</v>
      </c>
      <c r="AX422" s="12" t="s">
        <v>72</v>
      </c>
      <c r="AY422" s="153" t="s">
        <v>132</v>
      </c>
    </row>
    <row r="423" spans="2:65" s="13" customFormat="1" ht="10.199999999999999">
      <c r="B423" s="158"/>
      <c r="D423" s="146" t="s">
        <v>145</v>
      </c>
      <c r="E423" s="159" t="s">
        <v>19</v>
      </c>
      <c r="F423" s="160" t="s">
        <v>538</v>
      </c>
      <c r="H423" s="161">
        <v>645.29999999999995</v>
      </c>
      <c r="I423" s="162"/>
      <c r="L423" s="158"/>
      <c r="M423" s="163"/>
      <c r="T423" s="164"/>
      <c r="AT423" s="159" t="s">
        <v>145</v>
      </c>
      <c r="AU423" s="159" t="s">
        <v>81</v>
      </c>
      <c r="AV423" s="13" t="s">
        <v>81</v>
      </c>
      <c r="AW423" s="13" t="s">
        <v>33</v>
      </c>
      <c r="AX423" s="13" t="s">
        <v>79</v>
      </c>
      <c r="AY423" s="159" t="s">
        <v>132</v>
      </c>
    </row>
    <row r="424" spans="2:65" s="1" customFormat="1" ht="21.75" customHeight="1">
      <c r="B424" s="34"/>
      <c r="C424" s="133" t="s">
        <v>539</v>
      </c>
      <c r="D424" s="133" t="s">
        <v>134</v>
      </c>
      <c r="E424" s="134" t="s">
        <v>540</v>
      </c>
      <c r="F424" s="135" t="s">
        <v>541</v>
      </c>
      <c r="G424" s="136" t="s">
        <v>242</v>
      </c>
      <c r="H424" s="137">
        <v>181.93299999999999</v>
      </c>
      <c r="I424" s="138"/>
      <c r="J424" s="139">
        <f>ROUND(I424*H424,2)</f>
        <v>0</v>
      </c>
      <c r="K424" s="135" t="s">
        <v>138</v>
      </c>
      <c r="L424" s="34"/>
      <c r="M424" s="140" t="s">
        <v>19</v>
      </c>
      <c r="N424" s="141" t="s">
        <v>43</v>
      </c>
      <c r="P424" s="142">
        <f>O424*H424</f>
        <v>0</v>
      </c>
      <c r="Q424" s="142">
        <v>0</v>
      </c>
      <c r="R424" s="142">
        <f>Q424*H424</f>
        <v>0</v>
      </c>
      <c r="S424" s="142">
        <v>0</v>
      </c>
      <c r="T424" s="143">
        <f>S424*H424</f>
        <v>0</v>
      </c>
      <c r="AR424" s="144" t="s">
        <v>139</v>
      </c>
      <c r="AT424" s="144" t="s">
        <v>134</v>
      </c>
      <c r="AU424" s="144" t="s">
        <v>81</v>
      </c>
      <c r="AY424" s="19" t="s">
        <v>132</v>
      </c>
      <c r="BE424" s="145">
        <f>IF(N424="základní",J424,0)</f>
        <v>0</v>
      </c>
      <c r="BF424" s="145">
        <f>IF(N424="snížená",J424,0)</f>
        <v>0</v>
      </c>
      <c r="BG424" s="145">
        <f>IF(N424="zákl. přenesená",J424,0)</f>
        <v>0</v>
      </c>
      <c r="BH424" s="145">
        <f>IF(N424="sníž. přenesená",J424,0)</f>
        <v>0</v>
      </c>
      <c r="BI424" s="145">
        <f>IF(N424="nulová",J424,0)</f>
        <v>0</v>
      </c>
      <c r="BJ424" s="19" t="s">
        <v>79</v>
      </c>
      <c r="BK424" s="145">
        <f>ROUND(I424*H424,2)</f>
        <v>0</v>
      </c>
      <c r="BL424" s="19" t="s">
        <v>139</v>
      </c>
      <c r="BM424" s="144" t="s">
        <v>542</v>
      </c>
    </row>
    <row r="425" spans="2:65" s="1" customFormat="1" ht="28.8">
      <c r="B425" s="34"/>
      <c r="D425" s="146" t="s">
        <v>141</v>
      </c>
      <c r="F425" s="147" t="s">
        <v>543</v>
      </c>
      <c r="I425" s="148"/>
      <c r="L425" s="34"/>
      <c r="M425" s="149"/>
      <c r="T425" s="55"/>
      <c r="AT425" s="19" t="s">
        <v>141</v>
      </c>
      <c r="AU425" s="19" t="s">
        <v>81</v>
      </c>
    </row>
    <row r="426" spans="2:65" s="1" customFormat="1" ht="10.199999999999999">
      <c r="B426" s="34"/>
      <c r="D426" s="150" t="s">
        <v>143</v>
      </c>
      <c r="F426" s="151" t="s">
        <v>544</v>
      </c>
      <c r="I426" s="148"/>
      <c r="L426" s="34"/>
      <c r="M426" s="149"/>
      <c r="T426" s="55"/>
      <c r="AT426" s="19" t="s">
        <v>143</v>
      </c>
      <c r="AU426" s="19" t="s">
        <v>81</v>
      </c>
    </row>
    <row r="427" spans="2:65" s="13" customFormat="1" ht="10.199999999999999">
      <c r="B427" s="158"/>
      <c r="D427" s="146" t="s">
        <v>145</v>
      </c>
      <c r="E427" s="159" t="s">
        <v>19</v>
      </c>
      <c r="F427" s="160" t="s">
        <v>545</v>
      </c>
      <c r="H427" s="161">
        <v>253.63300000000001</v>
      </c>
      <c r="I427" s="162"/>
      <c r="L427" s="158"/>
      <c r="M427" s="163"/>
      <c r="T427" s="164"/>
      <c r="AT427" s="159" t="s">
        <v>145</v>
      </c>
      <c r="AU427" s="159" t="s">
        <v>81</v>
      </c>
      <c r="AV427" s="13" t="s">
        <v>81</v>
      </c>
      <c r="AW427" s="13" t="s">
        <v>33</v>
      </c>
      <c r="AX427" s="13" t="s">
        <v>72</v>
      </c>
      <c r="AY427" s="159" t="s">
        <v>132</v>
      </c>
    </row>
    <row r="428" spans="2:65" s="13" customFormat="1" ht="10.199999999999999">
      <c r="B428" s="158"/>
      <c r="D428" s="146" t="s">
        <v>145</v>
      </c>
      <c r="E428" s="159" t="s">
        <v>19</v>
      </c>
      <c r="F428" s="160" t="s">
        <v>546</v>
      </c>
      <c r="H428" s="161">
        <v>-71.7</v>
      </c>
      <c r="I428" s="162"/>
      <c r="L428" s="158"/>
      <c r="M428" s="163"/>
      <c r="T428" s="164"/>
      <c r="AT428" s="159" t="s">
        <v>145</v>
      </c>
      <c r="AU428" s="159" t="s">
        <v>81</v>
      </c>
      <c r="AV428" s="13" t="s">
        <v>81</v>
      </c>
      <c r="AW428" s="13" t="s">
        <v>33</v>
      </c>
      <c r="AX428" s="13" t="s">
        <v>72</v>
      </c>
      <c r="AY428" s="159" t="s">
        <v>132</v>
      </c>
    </row>
    <row r="429" spans="2:65" s="14" customFormat="1" ht="10.199999999999999">
      <c r="B429" s="165"/>
      <c r="D429" s="146" t="s">
        <v>145</v>
      </c>
      <c r="E429" s="166" t="s">
        <v>19</v>
      </c>
      <c r="F429" s="167" t="s">
        <v>162</v>
      </c>
      <c r="H429" s="168">
        <v>181.93299999999999</v>
      </c>
      <c r="I429" s="169"/>
      <c r="L429" s="165"/>
      <c r="M429" s="170"/>
      <c r="T429" s="171"/>
      <c r="AT429" s="166" t="s">
        <v>145</v>
      </c>
      <c r="AU429" s="166" t="s">
        <v>81</v>
      </c>
      <c r="AV429" s="14" t="s">
        <v>139</v>
      </c>
      <c r="AW429" s="14" t="s">
        <v>33</v>
      </c>
      <c r="AX429" s="14" t="s">
        <v>79</v>
      </c>
      <c r="AY429" s="166" t="s">
        <v>132</v>
      </c>
    </row>
    <row r="430" spans="2:65" s="1" customFormat="1" ht="24.15" customHeight="1">
      <c r="B430" s="34"/>
      <c r="C430" s="133" t="s">
        <v>547</v>
      </c>
      <c r="D430" s="133" t="s">
        <v>134</v>
      </c>
      <c r="E430" s="134" t="s">
        <v>548</v>
      </c>
      <c r="F430" s="135" t="s">
        <v>549</v>
      </c>
      <c r="G430" s="136" t="s">
        <v>242</v>
      </c>
      <c r="H430" s="137">
        <v>1637.3969999999999</v>
      </c>
      <c r="I430" s="138"/>
      <c r="J430" s="139">
        <f>ROUND(I430*H430,2)</f>
        <v>0</v>
      </c>
      <c r="K430" s="135" t="s">
        <v>138</v>
      </c>
      <c r="L430" s="34"/>
      <c r="M430" s="140" t="s">
        <v>19</v>
      </c>
      <c r="N430" s="141" t="s">
        <v>43</v>
      </c>
      <c r="P430" s="142">
        <f>O430*H430</f>
        <v>0</v>
      </c>
      <c r="Q430" s="142">
        <v>0</v>
      </c>
      <c r="R430" s="142">
        <f>Q430*H430</f>
        <v>0</v>
      </c>
      <c r="S430" s="142">
        <v>0</v>
      </c>
      <c r="T430" s="143">
        <f>S430*H430</f>
        <v>0</v>
      </c>
      <c r="AR430" s="144" t="s">
        <v>139</v>
      </c>
      <c r="AT430" s="144" t="s">
        <v>134</v>
      </c>
      <c r="AU430" s="144" t="s">
        <v>81</v>
      </c>
      <c r="AY430" s="19" t="s">
        <v>132</v>
      </c>
      <c r="BE430" s="145">
        <f>IF(N430="základní",J430,0)</f>
        <v>0</v>
      </c>
      <c r="BF430" s="145">
        <f>IF(N430="snížená",J430,0)</f>
        <v>0</v>
      </c>
      <c r="BG430" s="145">
        <f>IF(N430="zákl. přenesená",J430,0)</f>
        <v>0</v>
      </c>
      <c r="BH430" s="145">
        <f>IF(N430="sníž. přenesená",J430,0)</f>
        <v>0</v>
      </c>
      <c r="BI430" s="145">
        <f>IF(N430="nulová",J430,0)</f>
        <v>0</v>
      </c>
      <c r="BJ430" s="19" t="s">
        <v>79</v>
      </c>
      <c r="BK430" s="145">
        <f>ROUND(I430*H430,2)</f>
        <v>0</v>
      </c>
      <c r="BL430" s="19" t="s">
        <v>139</v>
      </c>
      <c r="BM430" s="144" t="s">
        <v>550</v>
      </c>
    </row>
    <row r="431" spans="2:65" s="1" customFormat="1" ht="28.8">
      <c r="B431" s="34"/>
      <c r="D431" s="146" t="s">
        <v>141</v>
      </c>
      <c r="F431" s="147" t="s">
        <v>535</v>
      </c>
      <c r="I431" s="148"/>
      <c r="L431" s="34"/>
      <c r="M431" s="149"/>
      <c r="T431" s="55"/>
      <c r="AT431" s="19" t="s">
        <v>141</v>
      </c>
      <c r="AU431" s="19" t="s">
        <v>81</v>
      </c>
    </row>
    <row r="432" spans="2:65" s="1" customFormat="1" ht="10.199999999999999">
      <c r="B432" s="34"/>
      <c r="D432" s="150" t="s">
        <v>143</v>
      </c>
      <c r="F432" s="151" t="s">
        <v>551</v>
      </c>
      <c r="I432" s="148"/>
      <c r="L432" s="34"/>
      <c r="M432" s="149"/>
      <c r="T432" s="55"/>
      <c r="AT432" s="19" t="s">
        <v>143</v>
      </c>
      <c r="AU432" s="19" t="s">
        <v>81</v>
      </c>
    </row>
    <row r="433" spans="2:65" s="12" customFormat="1" ht="10.199999999999999">
      <c r="B433" s="152"/>
      <c r="D433" s="146" t="s">
        <v>145</v>
      </c>
      <c r="E433" s="153" t="s">
        <v>19</v>
      </c>
      <c r="F433" s="154" t="s">
        <v>537</v>
      </c>
      <c r="H433" s="153" t="s">
        <v>19</v>
      </c>
      <c r="I433" s="155"/>
      <c r="L433" s="152"/>
      <c r="M433" s="156"/>
      <c r="T433" s="157"/>
      <c r="AT433" s="153" t="s">
        <v>145</v>
      </c>
      <c r="AU433" s="153" t="s">
        <v>81</v>
      </c>
      <c r="AV433" s="12" t="s">
        <v>79</v>
      </c>
      <c r="AW433" s="12" t="s">
        <v>33</v>
      </c>
      <c r="AX433" s="12" t="s">
        <v>72</v>
      </c>
      <c r="AY433" s="153" t="s">
        <v>132</v>
      </c>
    </row>
    <row r="434" spans="2:65" s="13" customFormat="1" ht="10.199999999999999">
      <c r="B434" s="158"/>
      <c r="D434" s="146" t="s">
        <v>145</v>
      </c>
      <c r="E434" s="159" t="s">
        <v>19</v>
      </c>
      <c r="F434" s="160" t="s">
        <v>552</v>
      </c>
      <c r="H434" s="161">
        <v>1637.3969999999999</v>
      </c>
      <c r="I434" s="162"/>
      <c r="L434" s="158"/>
      <c r="M434" s="163"/>
      <c r="T434" s="164"/>
      <c r="AT434" s="159" t="s">
        <v>145</v>
      </c>
      <c r="AU434" s="159" t="s">
        <v>81</v>
      </c>
      <c r="AV434" s="13" t="s">
        <v>81</v>
      </c>
      <c r="AW434" s="13" t="s">
        <v>33</v>
      </c>
      <c r="AX434" s="13" t="s">
        <v>79</v>
      </c>
      <c r="AY434" s="159" t="s">
        <v>132</v>
      </c>
    </row>
    <row r="435" spans="2:65" s="1" customFormat="1" ht="24.15" customHeight="1">
      <c r="B435" s="34"/>
      <c r="C435" s="133" t="s">
        <v>553</v>
      </c>
      <c r="D435" s="133" t="s">
        <v>134</v>
      </c>
      <c r="E435" s="134" t="s">
        <v>554</v>
      </c>
      <c r="F435" s="135" t="s">
        <v>555</v>
      </c>
      <c r="G435" s="136" t="s">
        <v>242</v>
      </c>
      <c r="H435" s="137">
        <v>251.173</v>
      </c>
      <c r="I435" s="138"/>
      <c r="J435" s="139">
        <f>ROUND(I435*H435,2)</f>
        <v>0</v>
      </c>
      <c r="K435" s="135" t="s">
        <v>138</v>
      </c>
      <c r="L435" s="34"/>
      <c r="M435" s="140" t="s">
        <v>19</v>
      </c>
      <c r="N435" s="141" t="s">
        <v>43</v>
      </c>
      <c r="P435" s="142">
        <f>O435*H435</f>
        <v>0</v>
      </c>
      <c r="Q435" s="142">
        <v>0</v>
      </c>
      <c r="R435" s="142">
        <f>Q435*H435</f>
        <v>0</v>
      </c>
      <c r="S435" s="142">
        <v>0</v>
      </c>
      <c r="T435" s="143">
        <f>S435*H435</f>
        <v>0</v>
      </c>
      <c r="AR435" s="144" t="s">
        <v>139</v>
      </c>
      <c r="AT435" s="144" t="s">
        <v>134</v>
      </c>
      <c r="AU435" s="144" t="s">
        <v>81</v>
      </c>
      <c r="AY435" s="19" t="s">
        <v>132</v>
      </c>
      <c r="BE435" s="145">
        <f>IF(N435="základní",J435,0)</f>
        <v>0</v>
      </c>
      <c r="BF435" s="145">
        <f>IF(N435="snížená",J435,0)</f>
        <v>0</v>
      </c>
      <c r="BG435" s="145">
        <f>IF(N435="zákl. přenesená",J435,0)</f>
        <v>0</v>
      </c>
      <c r="BH435" s="145">
        <f>IF(N435="sníž. přenesená",J435,0)</f>
        <v>0</v>
      </c>
      <c r="BI435" s="145">
        <f>IF(N435="nulová",J435,0)</f>
        <v>0</v>
      </c>
      <c r="BJ435" s="19" t="s">
        <v>79</v>
      </c>
      <c r="BK435" s="145">
        <f>ROUND(I435*H435,2)</f>
        <v>0</v>
      </c>
      <c r="BL435" s="19" t="s">
        <v>139</v>
      </c>
      <c r="BM435" s="144" t="s">
        <v>556</v>
      </c>
    </row>
    <row r="436" spans="2:65" s="1" customFormat="1" ht="19.2">
      <c r="B436" s="34"/>
      <c r="D436" s="146" t="s">
        <v>141</v>
      </c>
      <c r="F436" s="147" t="s">
        <v>557</v>
      </c>
      <c r="I436" s="148"/>
      <c r="L436" s="34"/>
      <c r="M436" s="149"/>
      <c r="T436" s="55"/>
      <c r="AT436" s="19" t="s">
        <v>141</v>
      </c>
      <c r="AU436" s="19" t="s">
        <v>81</v>
      </c>
    </row>
    <row r="437" spans="2:65" s="1" customFormat="1" ht="10.199999999999999">
      <c r="B437" s="34"/>
      <c r="D437" s="150" t="s">
        <v>143</v>
      </c>
      <c r="F437" s="151" t="s">
        <v>558</v>
      </c>
      <c r="I437" s="148"/>
      <c r="L437" s="34"/>
      <c r="M437" s="149"/>
      <c r="T437" s="55"/>
      <c r="AT437" s="19" t="s">
        <v>143</v>
      </c>
      <c r="AU437" s="19" t="s">
        <v>81</v>
      </c>
    </row>
    <row r="438" spans="2:65" s="1" customFormat="1" ht="37.799999999999997" customHeight="1">
      <c r="B438" s="34"/>
      <c r="C438" s="133" t="s">
        <v>559</v>
      </c>
      <c r="D438" s="133" t="s">
        <v>134</v>
      </c>
      <c r="E438" s="134" t="s">
        <v>560</v>
      </c>
      <c r="F438" s="135" t="s">
        <v>561</v>
      </c>
      <c r="G438" s="136" t="s">
        <v>242</v>
      </c>
      <c r="H438" s="137">
        <v>253.63300000000001</v>
      </c>
      <c r="I438" s="138"/>
      <c r="J438" s="139">
        <f>ROUND(I438*H438,2)</f>
        <v>0</v>
      </c>
      <c r="K438" s="135" t="s">
        <v>19</v>
      </c>
      <c r="L438" s="34"/>
      <c r="M438" s="140" t="s">
        <v>19</v>
      </c>
      <c r="N438" s="141" t="s">
        <v>43</v>
      </c>
      <c r="P438" s="142">
        <f>O438*H438</f>
        <v>0</v>
      </c>
      <c r="Q438" s="142">
        <v>0</v>
      </c>
      <c r="R438" s="142">
        <f>Q438*H438</f>
        <v>0</v>
      </c>
      <c r="S438" s="142">
        <v>0</v>
      </c>
      <c r="T438" s="143">
        <f>S438*H438</f>
        <v>0</v>
      </c>
      <c r="AR438" s="144" t="s">
        <v>139</v>
      </c>
      <c r="AT438" s="144" t="s">
        <v>134</v>
      </c>
      <c r="AU438" s="144" t="s">
        <v>81</v>
      </c>
      <c r="AY438" s="19" t="s">
        <v>132</v>
      </c>
      <c r="BE438" s="145">
        <f>IF(N438="základní",J438,0)</f>
        <v>0</v>
      </c>
      <c r="BF438" s="145">
        <f>IF(N438="snížená",J438,0)</f>
        <v>0</v>
      </c>
      <c r="BG438" s="145">
        <f>IF(N438="zákl. přenesená",J438,0)</f>
        <v>0</v>
      </c>
      <c r="BH438" s="145">
        <f>IF(N438="sníž. přenesená",J438,0)</f>
        <v>0</v>
      </c>
      <c r="BI438" s="145">
        <f>IF(N438="nulová",J438,0)</f>
        <v>0</v>
      </c>
      <c r="BJ438" s="19" t="s">
        <v>79</v>
      </c>
      <c r="BK438" s="145">
        <f>ROUND(I438*H438,2)</f>
        <v>0</v>
      </c>
      <c r="BL438" s="19" t="s">
        <v>139</v>
      </c>
      <c r="BM438" s="144" t="s">
        <v>562</v>
      </c>
    </row>
    <row r="439" spans="2:65" s="1" customFormat="1" ht="10.199999999999999">
      <c r="B439" s="34"/>
      <c r="D439" s="146" t="s">
        <v>141</v>
      </c>
      <c r="F439" s="147" t="s">
        <v>563</v>
      </c>
      <c r="I439" s="148"/>
      <c r="L439" s="34"/>
      <c r="M439" s="149"/>
      <c r="T439" s="55"/>
      <c r="AT439" s="19" t="s">
        <v>141</v>
      </c>
      <c r="AU439" s="19" t="s">
        <v>81</v>
      </c>
    </row>
    <row r="440" spans="2:65" s="11" customFormat="1" ht="22.8" customHeight="1">
      <c r="B440" s="121"/>
      <c r="D440" s="122" t="s">
        <v>71</v>
      </c>
      <c r="E440" s="131" t="s">
        <v>564</v>
      </c>
      <c r="F440" s="131" t="s">
        <v>565</v>
      </c>
      <c r="I440" s="124"/>
      <c r="J440" s="132">
        <f>BK440</f>
        <v>0</v>
      </c>
      <c r="L440" s="121"/>
      <c r="M440" s="126"/>
      <c r="P440" s="127">
        <f>SUM(P441:P443)</f>
        <v>0</v>
      </c>
      <c r="R440" s="127">
        <f>SUM(R441:R443)</f>
        <v>0</v>
      </c>
      <c r="T440" s="128">
        <f>SUM(T441:T443)</f>
        <v>0</v>
      </c>
      <c r="AR440" s="122" t="s">
        <v>79</v>
      </c>
      <c r="AT440" s="129" t="s">
        <v>71</v>
      </c>
      <c r="AU440" s="129" t="s">
        <v>79</v>
      </c>
      <c r="AY440" s="122" t="s">
        <v>132</v>
      </c>
      <c r="BK440" s="130">
        <f>SUM(BK441:BK443)</f>
        <v>0</v>
      </c>
    </row>
    <row r="441" spans="2:65" s="1" customFormat="1" ht="24.15" customHeight="1">
      <c r="B441" s="34"/>
      <c r="C441" s="133" t="s">
        <v>566</v>
      </c>
      <c r="D441" s="133" t="s">
        <v>134</v>
      </c>
      <c r="E441" s="134" t="s">
        <v>567</v>
      </c>
      <c r="F441" s="135" t="s">
        <v>568</v>
      </c>
      <c r="G441" s="136" t="s">
        <v>242</v>
      </c>
      <c r="H441" s="137">
        <v>475.94099999999997</v>
      </c>
      <c r="I441" s="138"/>
      <c r="J441" s="139">
        <f>ROUND(I441*H441,2)</f>
        <v>0</v>
      </c>
      <c r="K441" s="135" t="s">
        <v>138</v>
      </c>
      <c r="L441" s="34"/>
      <c r="M441" s="140" t="s">
        <v>19</v>
      </c>
      <c r="N441" s="141" t="s">
        <v>43</v>
      </c>
      <c r="P441" s="142">
        <f>O441*H441</f>
        <v>0</v>
      </c>
      <c r="Q441" s="142">
        <v>0</v>
      </c>
      <c r="R441" s="142">
        <f>Q441*H441</f>
        <v>0</v>
      </c>
      <c r="S441" s="142">
        <v>0</v>
      </c>
      <c r="T441" s="143">
        <f>S441*H441</f>
        <v>0</v>
      </c>
      <c r="AR441" s="144" t="s">
        <v>139</v>
      </c>
      <c r="AT441" s="144" t="s">
        <v>134</v>
      </c>
      <c r="AU441" s="144" t="s">
        <v>81</v>
      </c>
      <c r="AY441" s="19" t="s">
        <v>132</v>
      </c>
      <c r="BE441" s="145">
        <f>IF(N441="základní",J441,0)</f>
        <v>0</v>
      </c>
      <c r="BF441" s="145">
        <f>IF(N441="snížená",J441,0)</f>
        <v>0</v>
      </c>
      <c r="BG441" s="145">
        <f>IF(N441="zákl. přenesená",J441,0)</f>
        <v>0</v>
      </c>
      <c r="BH441" s="145">
        <f>IF(N441="sníž. přenesená",J441,0)</f>
        <v>0</v>
      </c>
      <c r="BI441" s="145">
        <f>IF(N441="nulová",J441,0)</f>
        <v>0</v>
      </c>
      <c r="BJ441" s="19" t="s">
        <v>79</v>
      </c>
      <c r="BK441" s="145">
        <f>ROUND(I441*H441,2)</f>
        <v>0</v>
      </c>
      <c r="BL441" s="19" t="s">
        <v>139</v>
      </c>
      <c r="BM441" s="144" t="s">
        <v>569</v>
      </c>
    </row>
    <row r="442" spans="2:65" s="1" customFormat="1" ht="19.2">
      <c r="B442" s="34"/>
      <c r="D442" s="146" t="s">
        <v>141</v>
      </c>
      <c r="F442" s="147" t="s">
        <v>570</v>
      </c>
      <c r="I442" s="148"/>
      <c r="L442" s="34"/>
      <c r="M442" s="149"/>
      <c r="T442" s="55"/>
      <c r="AT442" s="19" t="s">
        <v>141</v>
      </c>
      <c r="AU442" s="19" t="s">
        <v>81</v>
      </c>
    </row>
    <row r="443" spans="2:65" s="1" customFormat="1" ht="10.199999999999999">
      <c r="B443" s="34"/>
      <c r="D443" s="150" t="s">
        <v>143</v>
      </c>
      <c r="F443" s="151" t="s">
        <v>571</v>
      </c>
      <c r="I443" s="148"/>
      <c r="L443" s="34"/>
      <c r="M443" s="190"/>
      <c r="N443" s="191"/>
      <c r="O443" s="191"/>
      <c r="P443" s="191"/>
      <c r="Q443" s="191"/>
      <c r="R443" s="191"/>
      <c r="S443" s="191"/>
      <c r="T443" s="192"/>
      <c r="AT443" s="19" t="s">
        <v>143</v>
      </c>
      <c r="AU443" s="19" t="s">
        <v>81</v>
      </c>
    </row>
    <row r="444" spans="2:65" s="1" customFormat="1" ht="6.9" customHeight="1">
      <c r="B444" s="43"/>
      <c r="C444" s="44"/>
      <c r="D444" s="44"/>
      <c r="E444" s="44"/>
      <c r="F444" s="44"/>
      <c r="G444" s="44"/>
      <c r="H444" s="44"/>
      <c r="I444" s="44"/>
      <c r="J444" s="44"/>
      <c r="K444" s="44"/>
      <c r="L444" s="34"/>
    </row>
  </sheetData>
  <sheetProtection algorithmName="SHA-512" hashValue="4qeuFBUVUNW8rxbSO5gjrkT2jOzWb93MczRjpoSH8+I52BanQf9Y/rGlZP/cJKrpZNSRlh33L+pbGS+3qITiwA==" saltValue="OrQRq/uPmrNGJcTa3wg0QXyz7lxHcv1hKJHuE4lufTbsRXO01naE1dBKCLHZ9l/H9+Ga1oBC9oqZcBxry8Mrkg==" spinCount="100000" sheet="1" objects="1" scenarios="1" formatColumns="0" formatRows="0" autoFilter="0"/>
  <autoFilter ref="C92:K443" xr:uid="{00000000-0009-0000-0000-000001000000}"/>
  <mergeCells count="12">
    <mergeCell ref="E85:H85"/>
    <mergeCell ref="L2:V2"/>
    <mergeCell ref="E50:H50"/>
    <mergeCell ref="E52:H52"/>
    <mergeCell ref="E54:H54"/>
    <mergeCell ref="E81:H81"/>
    <mergeCell ref="E83:H83"/>
    <mergeCell ref="E7:H7"/>
    <mergeCell ref="E9:H9"/>
    <mergeCell ref="E11:H11"/>
    <mergeCell ref="E20:H20"/>
    <mergeCell ref="E29:H29"/>
  </mergeCells>
  <hyperlinks>
    <hyperlink ref="F98" r:id="rId1" xr:uid="{00000000-0004-0000-0100-000000000000}"/>
    <hyperlink ref="F103" r:id="rId2" xr:uid="{00000000-0004-0000-0100-000001000000}"/>
    <hyperlink ref="F108" r:id="rId3" xr:uid="{00000000-0004-0000-0100-000002000000}"/>
    <hyperlink ref="F115" r:id="rId4" xr:uid="{00000000-0004-0000-0100-000003000000}"/>
    <hyperlink ref="F120" r:id="rId5" xr:uid="{00000000-0004-0000-0100-000004000000}"/>
    <hyperlink ref="F125" r:id="rId6" xr:uid="{00000000-0004-0000-0100-000005000000}"/>
    <hyperlink ref="F130" r:id="rId7" xr:uid="{00000000-0004-0000-0100-000006000000}"/>
    <hyperlink ref="F139" r:id="rId8" xr:uid="{00000000-0004-0000-0100-000007000000}"/>
    <hyperlink ref="F146" r:id="rId9" xr:uid="{00000000-0004-0000-0100-000008000000}"/>
    <hyperlink ref="F151" r:id="rId10" xr:uid="{00000000-0004-0000-0100-000009000000}"/>
    <hyperlink ref="F160" r:id="rId11" xr:uid="{00000000-0004-0000-0100-00000A000000}"/>
    <hyperlink ref="F170" r:id="rId12" xr:uid="{00000000-0004-0000-0100-00000B000000}"/>
    <hyperlink ref="F174" r:id="rId13" xr:uid="{00000000-0004-0000-0100-00000C000000}"/>
    <hyperlink ref="F178" r:id="rId14" xr:uid="{00000000-0004-0000-0100-00000D000000}"/>
    <hyperlink ref="F187" r:id="rId15" xr:uid="{00000000-0004-0000-0100-00000E000000}"/>
    <hyperlink ref="F197" r:id="rId16" xr:uid="{00000000-0004-0000-0100-00000F000000}"/>
    <hyperlink ref="F207" r:id="rId17" xr:uid="{00000000-0004-0000-0100-000010000000}"/>
    <hyperlink ref="F219" r:id="rId18" xr:uid="{00000000-0004-0000-0100-000011000000}"/>
    <hyperlink ref="F229" r:id="rId19" xr:uid="{00000000-0004-0000-0100-000012000000}"/>
    <hyperlink ref="F247" r:id="rId20" xr:uid="{00000000-0004-0000-0100-000013000000}"/>
    <hyperlink ref="F264" r:id="rId21" xr:uid="{00000000-0004-0000-0100-000014000000}"/>
    <hyperlink ref="F268" r:id="rId22" xr:uid="{00000000-0004-0000-0100-000015000000}"/>
    <hyperlink ref="F289" r:id="rId23" xr:uid="{00000000-0004-0000-0100-000016000000}"/>
    <hyperlink ref="F300" r:id="rId24" xr:uid="{00000000-0004-0000-0100-000017000000}"/>
    <hyperlink ref="F313" r:id="rId25" xr:uid="{00000000-0004-0000-0100-000018000000}"/>
    <hyperlink ref="F328" r:id="rId26" xr:uid="{00000000-0004-0000-0100-000019000000}"/>
    <hyperlink ref="F343" r:id="rId27" xr:uid="{00000000-0004-0000-0100-00001A000000}"/>
    <hyperlink ref="F351" r:id="rId28" xr:uid="{00000000-0004-0000-0100-00001B000000}"/>
    <hyperlink ref="F358" r:id="rId29" xr:uid="{00000000-0004-0000-0100-00001C000000}"/>
    <hyperlink ref="F362" r:id="rId30" xr:uid="{00000000-0004-0000-0100-00001D000000}"/>
    <hyperlink ref="F373" r:id="rId31" xr:uid="{00000000-0004-0000-0100-00001E000000}"/>
    <hyperlink ref="F397" r:id="rId32" xr:uid="{00000000-0004-0000-0100-00001F000000}"/>
    <hyperlink ref="F402" r:id="rId33" xr:uid="{00000000-0004-0000-0100-000020000000}"/>
    <hyperlink ref="F407" r:id="rId34" xr:uid="{00000000-0004-0000-0100-000021000000}"/>
    <hyperlink ref="F412" r:id="rId35" xr:uid="{00000000-0004-0000-0100-000022000000}"/>
    <hyperlink ref="F417" r:id="rId36" xr:uid="{00000000-0004-0000-0100-000023000000}"/>
    <hyperlink ref="F421" r:id="rId37" xr:uid="{00000000-0004-0000-0100-000024000000}"/>
    <hyperlink ref="F426" r:id="rId38" xr:uid="{00000000-0004-0000-0100-000025000000}"/>
    <hyperlink ref="F432" r:id="rId39" xr:uid="{00000000-0004-0000-0100-000026000000}"/>
    <hyperlink ref="F437" r:id="rId40" xr:uid="{00000000-0004-0000-0100-000027000000}"/>
    <hyperlink ref="F443" r:id="rId41" xr:uid="{00000000-0004-0000-0100-000028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6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AT2" s="19" t="s">
        <v>89</v>
      </c>
    </row>
    <row r="3" spans="2:46" ht="6.9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2:46" ht="24.9" customHeight="1">
      <c r="B4" s="22"/>
      <c r="D4" s="23" t="s">
        <v>99</v>
      </c>
      <c r="L4" s="22"/>
      <c r="M4" s="92" t="s">
        <v>10</v>
      </c>
      <c r="AT4" s="19" t="s">
        <v>4</v>
      </c>
    </row>
    <row r="5" spans="2:46" ht="6.9" customHeight="1">
      <c r="B5" s="22"/>
      <c r="L5" s="22"/>
    </row>
    <row r="6" spans="2:46" ht="12" customHeight="1">
      <c r="B6" s="22"/>
      <c r="D6" s="29" t="s">
        <v>16</v>
      </c>
      <c r="L6" s="22"/>
    </row>
    <row r="7" spans="2:46" ht="16.5" customHeight="1">
      <c r="B7" s="22"/>
      <c r="E7" s="337" t="str">
        <f>'Rekapitulace stavby'!K6</f>
        <v>Regenerace veřejného prostranství Holasice</v>
      </c>
      <c r="F7" s="338"/>
      <c r="G7" s="338"/>
      <c r="H7" s="338"/>
      <c r="L7" s="22"/>
    </row>
    <row r="8" spans="2:46" ht="12" customHeight="1">
      <c r="B8" s="22"/>
      <c r="D8" s="29" t="s">
        <v>100</v>
      </c>
      <c r="L8" s="22"/>
    </row>
    <row r="9" spans="2:46" s="1" customFormat="1" ht="16.5" customHeight="1">
      <c r="B9" s="34"/>
      <c r="E9" s="337" t="s">
        <v>101</v>
      </c>
      <c r="F9" s="339"/>
      <c r="G9" s="339"/>
      <c r="H9" s="339"/>
      <c r="L9" s="34"/>
    </row>
    <row r="10" spans="2:46" s="1" customFormat="1" ht="12" customHeight="1">
      <c r="B10" s="34"/>
      <c r="D10" s="29" t="s">
        <v>102</v>
      </c>
      <c r="L10" s="34"/>
    </row>
    <row r="11" spans="2:46" s="1" customFormat="1" ht="16.5" customHeight="1">
      <c r="B11" s="34"/>
      <c r="E11" s="296" t="s">
        <v>572</v>
      </c>
      <c r="F11" s="339"/>
      <c r="G11" s="339"/>
      <c r="H11" s="339"/>
      <c r="L11" s="34"/>
    </row>
    <row r="12" spans="2:46" s="1" customFormat="1" ht="10.199999999999999">
      <c r="B12" s="34"/>
      <c r="L12" s="34"/>
    </row>
    <row r="13" spans="2:46" s="1" customFormat="1" ht="12" customHeight="1">
      <c r="B13" s="34"/>
      <c r="D13" s="29" t="s">
        <v>18</v>
      </c>
      <c r="F13" s="27" t="s">
        <v>19</v>
      </c>
      <c r="I13" s="29" t="s">
        <v>20</v>
      </c>
      <c r="J13" s="27" t="s">
        <v>19</v>
      </c>
      <c r="L13" s="34"/>
    </row>
    <row r="14" spans="2:46" s="1" customFormat="1" ht="12" customHeight="1">
      <c r="B14" s="34"/>
      <c r="D14" s="29" t="s">
        <v>21</v>
      </c>
      <c r="F14" s="27" t="s">
        <v>22</v>
      </c>
      <c r="I14" s="29" t="s">
        <v>23</v>
      </c>
      <c r="J14" s="51" t="str">
        <f>'Rekapitulace stavby'!AN8</f>
        <v>4. 6. 2024</v>
      </c>
      <c r="L14" s="34"/>
    </row>
    <row r="15" spans="2:46" s="1" customFormat="1" ht="10.8" customHeight="1">
      <c r="B15" s="34"/>
      <c r="L15" s="34"/>
    </row>
    <row r="16" spans="2:46" s="1" customFormat="1" ht="12" customHeight="1">
      <c r="B16" s="34"/>
      <c r="D16" s="29" t="s">
        <v>25</v>
      </c>
      <c r="I16" s="29" t="s">
        <v>26</v>
      </c>
      <c r="J16" s="27" t="s">
        <v>19</v>
      </c>
      <c r="L16" s="34"/>
    </row>
    <row r="17" spans="2:12" s="1" customFormat="1" ht="18" customHeight="1">
      <c r="B17" s="34"/>
      <c r="E17" s="27" t="s">
        <v>27</v>
      </c>
      <c r="I17" s="29" t="s">
        <v>28</v>
      </c>
      <c r="J17" s="27" t="s">
        <v>19</v>
      </c>
      <c r="L17" s="34"/>
    </row>
    <row r="18" spans="2:12" s="1" customFormat="1" ht="6.9" customHeight="1">
      <c r="B18" s="34"/>
      <c r="L18" s="34"/>
    </row>
    <row r="19" spans="2:12" s="1" customFormat="1" ht="12" customHeight="1">
      <c r="B19" s="34"/>
      <c r="D19" s="29" t="s">
        <v>29</v>
      </c>
      <c r="I19" s="29" t="s">
        <v>26</v>
      </c>
      <c r="J19" s="30" t="str">
        <f>'Rekapitulace stavby'!AN13</f>
        <v>Vyplň údaj</v>
      </c>
      <c r="L19" s="34"/>
    </row>
    <row r="20" spans="2:12" s="1" customFormat="1" ht="18" customHeight="1">
      <c r="B20" s="34"/>
      <c r="E20" s="340" t="str">
        <f>'Rekapitulace stavby'!E14</f>
        <v>Vyplň údaj</v>
      </c>
      <c r="F20" s="321"/>
      <c r="G20" s="321"/>
      <c r="H20" s="321"/>
      <c r="I20" s="29" t="s">
        <v>28</v>
      </c>
      <c r="J20" s="30" t="str">
        <f>'Rekapitulace stavby'!AN14</f>
        <v>Vyplň údaj</v>
      </c>
      <c r="L20" s="34"/>
    </row>
    <row r="21" spans="2:12" s="1" customFormat="1" ht="6.9" customHeight="1">
      <c r="B21" s="34"/>
      <c r="L21" s="34"/>
    </row>
    <row r="22" spans="2:12" s="1" customFormat="1" ht="12" customHeight="1">
      <c r="B22" s="34"/>
      <c r="D22" s="29" t="s">
        <v>31</v>
      </c>
      <c r="I22" s="29" t="s">
        <v>26</v>
      </c>
      <c r="J22" s="27" t="s">
        <v>19</v>
      </c>
      <c r="L22" s="34"/>
    </row>
    <row r="23" spans="2:12" s="1" customFormat="1" ht="18" customHeight="1">
      <c r="B23" s="34"/>
      <c r="E23" s="27" t="s">
        <v>32</v>
      </c>
      <c r="I23" s="29" t="s">
        <v>28</v>
      </c>
      <c r="J23" s="27" t="s">
        <v>19</v>
      </c>
      <c r="L23" s="34"/>
    </row>
    <row r="24" spans="2:12" s="1" customFormat="1" ht="6.9" customHeight="1">
      <c r="B24" s="34"/>
      <c r="L24" s="34"/>
    </row>
    <row r="25" spans="2:12" s="1" customFormat="1" ht="12" customHeight="1">
      <c r="B25" s="34"/>
      <c r="D25" s="29" t="s">
        <v>34</v>
      </c>
      <c r="I25" s="29" t="s">
        <v>26</v>
      </c>
      <c r="J25" s="27" t="s">
        <v>19</v>
      </c>
      <c r="L25" s="34"/>
    </row>
    <row r="26" spans="2:12" s="1" customFormat="1" ht="18" customHeight="1">
      <c r="B26" s="34"/>
      <c r="E26" s="27" t="s">
        <v>573</v>
      </c>
      <c r="I26" s="29" t="s">
        <v>28</v>
      </c>
      <c r="J26" s="27" t="s">
        <v>19</v>
      </c>
      <c r="L26" s="34"/>
    </row>
    <row r="27" spans="2:12" s="1" customFormat="1" ht="6.9" customHeight="1">
      <c r="B27" s="34"/>
      <c r="L27" s="34"/>
    </row>
    <row r="28" spans="2:12" s="1" customFormat="1" ht="12" customHeight="1">
      <c r="B28" s="34"/>
      <c r="D28" s="29" t="s">
        <v>36</v>
      </c>
      <c r="L28" s="34"/>
    </row>
    <row r="29" spans="2:12" s="7" customFormat="1" ht="16.5" customHeight="1">
      <c r="B29" s="93"/>
      <c r="E29" s="326" t="s">
        <v>19</v>
      </c>
      <c r="F29" s="326"/>
      <c r="G29" s="326"/>
      <c r="H29" s="326"/>
      <c r="L29" s="93"/>
    </row>
    <row r="30" spans="2:12" s="1" customFormat="1" ht="6.9" customHeight="1">
      <c r="B30" s="34"/>
      <c r="L30" s="34"/>
    </row>
    <row r="31" spans="2:12" s="1" customFormat="1" ht="6.9" customHeight="1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>
      <c r="B32" s="34"/>
      <c r="D32" s="94" t="s">
        <v>38</v>
      </c>
      <c r="J32" s="65">
        <f>ROUND(J92, 2)</f>
        <v>0</v>
      </c>
      <c r="L32" s="34"/>
    </row>
    <row r="33" spans="2:12" s="1" customFormat="1" ht="6.9" customHeight="1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>
      <c r="B34" s="34"/>
      <c r="F34" s="37" t="s">
        <v>40</v>
      </c>
      <c r="I34" s="37" t="s">
        <v>39</v>
      </c>
      <c r="J34" s="37" t="s">
        <v>41</v>
      </c>
      <c r="L34" s="34"/>
    </row>
    <row r="35" spans="2:12" s="1" customFormat="1" ht="14.4" customHeight="1">
      <c r="B35" s="34"/>
      <c r="D35" s="54" t="s">
        <v>42</v>
      </c>
      <c r="E35" s="29" t="s">
        <v>43</v>
      </c>
      <c r="F35" s="85">
        <f>ROUND((SUM(BE92:BE265)),  2)</f>
        <v>0</v>
      </c>
      <c r="I35" s="95">
        <v>0.21</v>
      </c>
      <c r="J35" s="85">
        <f>ROUND(((SUM(BE92:BE265))*I35),  2)</f>
        <v>0</v>
      </c>
      <c r="L35" s="34"/>
    </row>
    <row r="36" spans="2:12" s="1" customFormat="1" ht="14.4" customHeight="1">
      <c r="B36" s="34"/>
      <c r="E36" s="29" t="s">
        <v>44</v>
      </c>
      <c r="F36" s="85">
        <f>ROUND((SUM(BF92:BF265)),  2)</f>
        <v>0</v>
      </c>
      <c r="I36" s="95">
        <v>0.12</v>
      </c>
      <c r="J36" s="85">
        <f>ROUND(((SUM(BF92:BF265))*I36),  2)</f>
        <v>0</v>
      </c>
      <c r="L36" s="34"/>
    </row>
    <row r="37" spans="2:12" s="1" customFormat="1" ht="14.4" hidden="1" customHeight="1">
      <c r="B37" s="34"/>
      <c r="E37" s="29" t="s">
        <v>45</v>
      </c>
      <c r="F37" s="85">
        <f>ROUND((SUM(BG92:BG265)),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>
      <c r="B38" s="34"/>
      <c r="E38" s="29" t="s">
        <v>46</v>
      </c>
      <c r="F38" s="85">
        <f>ROUND((SUM(BH92:BH265)),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>
      <c r="B39" s="34"/>
      <c r="E39" s="29" t="s">
        <v>47</v>
      </c>
      <c r="F39" s="85">
        <f>ROUND((SUM(BI92:BI265)),  2)</f>
        <v>0</v>
      </c>
      <c r="I39" s="95">
        <v>0</v>
      </c>
      <c r="J39" s="85">
        <f>0</f>
        <v>0</v>
      </c>
      <c r="L39" s="34"/>
    </row>
    <row r="40" spans="2:12" s="1" customFormat="1" ht="6.9" customHeight="1">
      <c r="B40" s="34"/>
      <c r="L40" s="34"/>
    </row>
    <row r="41" spans="2:12" s="1" customFormat="1" ht="25.35" customHeight="1">
      <c r="B41" s="34"/>
      <c r="C41" s="96"/>
      <c r="D41" s="97" t="s">
        <v>48</v>
      </c>
      <c r="E41" s="56"/>
      <c r="F41" s="56"/>
      <c r="G41" s="98" t="s">
        <v>49</v>
      </c>
      <c r="H41" s="99" t="s">
        <v>50</v>
      </c>
      <c r="I41" s="56"/>
      <c r="J41" s="100">
        <f>SUM(J32:J39)</f>
        <v>0</v>
      </c>
      <c r="K41" s="101"/>
      <c r="L41" s="34"/>
    </row>
    <row r="42" spans="2:12" s="1" customFormat="1" ht="14.4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>
      <c r="B47" s="34"/>
      <c r="C47" s="23" t="s">
        <v>105</v>
      </c>
      <c r="L47" s="34"/>
    </row>
    <row r="48" spans="2:12" s="1" customFormat="1" ht="6.9" customHeight="1">
      <c r="B48" s="34"/>
      <c r="L48" s="34"/>
    </row>
    <row r="49" spans="2:47" s="1" customFormat="1" ht="12" customHeight="1">
      <c r="B49" s="34"/>
      <c r="C49" s="29" t="s">
        <v>16</v>
      </c>
      <c r="L49" s="34"/>
    </row>
    <row r="50" spans="2:47" s="1" customFormat="1" ht="16.5" customHeight="1">
      <c r="B50" s="34"/>
      <c r="E50" s="337" t="str">
        <f>E7</f>
        <v>Regenerace veřejného prostranství Holasice</v>
      </c>
      <c r="F50" s="338"/>
      <c r="G50" s="338"/>
      <c r="H50" s="338"/>
      <c r="L50" s="34"/>
    </row>
    <row r="51" spans="2:47" ht="12" customHeight="1">
      <c r="B51" s="22"/>
      <c r="C51" s="29" t="s">
        <v>100</v>
      </c>
      <c r="L51" s="22"/>
    </row>
    <row r="52" spans="2:47" s="1" customFormat="1" ht="16.5" customHeight="1">
      <c r="B52" s="34"/>
      <c r="E52" s="337" t="s">
        <v>101</v>
      </c>
      <c r="F52" s="339"/>
      <c r="G52" s="339"/>
      <c r="H52" s="339"/>
      <c r="L52" s="34"/>
    </row>
    <row r="53" spans="2:47" s="1" customFormat="1" ht="12" customHeight="1">
      <c r="B53" s="34"/>
      <c r="C53" s="29" t="s">
        <v>102</v>
      </c>
      <c r="L53" s="34"/>
    </row>
    <row r="54" spans="2:47" s="1" customFormat="1" ht="16.5" customHeight="1">
      <c r="B54" s="34"/>
      <c r="E54" s="296" t="str">
        <f>E11</f>
        <v>22-SO051-02.2 - D.2.4.1. - El. rozvody NN+VO - část NN</v>
      </c>
      <c r="F54" s="339"/>
      <c r="G54" s="339"/>
      <c r="H54" s="339"/>
      <c r="L54" s="34"/>
    </row>
    <row r="55" spans="2:47" s="1" customFormat="1" ht="6.9" customHeight="1">
      <c r="B55" s="34"/>
      <c r="L55" s="34"/>
    </row>
    <row r="56" spans="2:47" s="1" customFormat="1" ht="12" customHeight="1">
      <c r="B56" s="34"/>
      <c r="C56" s="29" t="s">
        <v>21</v>
      </c>
      <c r="F56" s="27" t="str">
        <f>F14</f>
        <v>Holasice</v>
      </c>
      <c r="I56" s="29" t="s">
        <v>23</v>
      </c>
      <c r="J56" s="51" t="str">
        <f>IF(J14="","",J14)</f>
        <v>4. 6. 2024</v>
      </c>
      <c r="L56" s="34"/>
    </row>
    <row r="57" spans="2:47" s="1" customFormat="1" ht="6.9" customHeight="1">
      <c r="B57" s="34"/>
      <c r="L57" s="34"/>
    </row>
    <row r="58" spans="2:47" s="1" customFormat="1" ht="25.65" customHeight="1">
      <c r="B58" s="34"/>
      <c r="C58" s="29" t="s">
        <v>25</v>
      </c>
      <c r="F58" s="27" t="str">
        <f>E17</f>
        <v>Obec Holasice</v>
      </c>
      <c r="I58" s="29" t="s">
        <v>31</v>
      </c>
      <c r="J58" s="32" t="str">
        <f>E23</f>
        <v>ARCHITEKTI A90 S.R.O.</v>
      </c>
      <c r="L58" s="34"/>
    </row>
    <row r="59" spans="2:47" s="1" customFormat="1" ht="15.15" customHeight="1">
      <c r="B59" s="34"/>
      <c r="C59" s="29" t="s">
        <v>29</v>
      </c>
      <c r="F59" s="27" t="str">
        <f>IF(E20="","",E20)</f>
        <v>Vyplň údaj</v>
      </c>
      <c r="I59" s="29" t="s">
        <v>34</v>
      </c>
      <c r="J59" s="32" t="str">
        <f>E26</f>
        <v>Ing. Müller</v>
      </c>
      <c r="L59" s="34"/>
    </row>
    <row r="60" spans="2:47" s="1" customFormat="1" ht="10.35" customHeight="1">
      <c r="B60" s="34"/>
      <c r="L60" s="34"/>
    </row>
    <row r="61" spans="2:47" s="1" customFormat="1" ht="29.25" customHeight="1">
      <c r="B61" s="34"/>
      <c r="C61" s="102" t="s">
        <v>106</v>
      </c>
      <c r="D61" s="96"/>
      <c r="E61" s="96"/>
      <c r="F61" s="96"/>
      <c r="G61" s="96"/>
      <c r="H61" s="96"/>
      <c r="I61" s="96"/>
      <c r="J61" s="103" t="s">
        <v>107</v>
      </c>
      <c r="K61" s="96"/>
      <c r="L61" s="34"/>
    </row>
    <row r="62" spans="2:47" s="1" customFormat="1" ht="10.35" customHeight="1">
      <c r="B62" s="34"/>
      <c r="L62" s="34"/>
    </row>
    <row r="63" spans="2:47" s="1" customFormat="1" ht="22.8" customHeight="1">
      <c r="B63" s="34"/>
      <c r="C63" s="104" t="s">
        <v>70</v>
      </c>
      <c r="J63" s="65">
        <f>J92</f>
        <v>0</v>
      </c>
      <c r="L63" s="34"/>
      <c r="AU63" s="19" t="s">
        <v>108</v>
      </c>
    </row>
    <row r="64" spans="2:47" s="8" customFormat="1" ht="24.9" customHeight="1">
      <c r="B64" s="105"/>
      <c r="D64" s="106" t="s">
        <v>574</v>
      </c>
      <c r="E64" s="107"/>
      <c r="F64" s="107"/>
      <c r="G64" s="107"/>
      <c r="H64" s="107"/>
      <c r="I64" s="107"/>
      <c r="J64" s="108">
        <f>J93</f>
        <v>0</v>
      </c>
      <c r="L64" s="105"/>
    </row>
    <row r="65" spans="2:12" s="9" customFormat="1" ht="19.95" customHeight="1">
      <c r="B65" s="109"/>
      <c r="D65" s="110" t="s">
        <v>575</v>
      </c>
      <c r="E65" s="111"/>
      <c r="F65" s="111"/>
      <c r="G65" s="111"/>
      <c r="H65" s="111"/>
      <c r="I65" s="111"/>
      <c r="J65" s="112">
        <f>J94</f>
        <v>0</v>
      </c>
      <c r="L65" s="109"/>
    </row>
    <row r="66" spans="2:12" s="9" customFormat="1" ht="19.95" customHeight="1">
      <c r="B66" s="109"/>
      <c r="D66" s="110" t="s">
        <v>576</v>
      </c>
      <c r="E66" s="111"/>
      <c r="F66" s="111"/>
      <c r="G66" s="111"/>
      <c r="H66" s="111"/>
      <c r="I66" s="111"/>
      <c r="J66" s="112">
        <f>J97</f>
        <v>0</v>
      </c>
      <c r="L66" s="109"/>
    </row>
    <row r="67" spans="2:12" s="8" customFormat="1" ht="24.9" customHeight="1">
      <c r="B67" s="105"/>
      <c r="D67" s="106" t="s">
        <v>577</v>
      </c>
      <c r="E67" s="107"/>
      <c r="F67" s="107"/>
      <c r="G67" s="107"/>
      <c r="H67" s="107"/>
      <c r="I67" s="107"/>
      <c r="J67" s="108">
        <f>J148</f>
        <v>0</v>
      </c>
      <c r="L67" s="105"/>
    </row>
    <row r="68" spans="2:12" s="9" customFormat="1" ht="19.95" customHeight="1">
      <c r="B68" s="109"/>
      <c r="D68" s="110" t="s">
        <v>578</v>
      </c>
      <c r="E68" s="111"/>
      <c r="F68" s="111"/>
      <c r="G68" s="111"/>
      <c r="H68" s="111"/>
      <c r="I68" s="111"/>
      <c r="J68" s="112">
        <f>J149</f>
        <v>0</v>
      </c>
      <c r="L68" s="109"/>
    </row>
    <row r="69" spans="2:12" s="9" customFormat="1" ht="19.95" customHeight="1">
      <c r="B69" s="109"/>
      <c r="D69" s="110" t="s">
        <v>579</v>
      </c>
      <c r="E69" s="111"/>
      <c r="F69" s="111"/>
      <c r="G69" s="111"/>
      <c r="H69" s="111"/>
      <c r="I69" s="111"/>
      <c r="J69" s="112">
        <f>J206</f>
        <v>0</v>
      </c>
      <c r="L69" s="109"/>
    </row>
    <row r="70" spans="2:12" s="8" customFormat="1" ht="24.9" customHeight="1">
      <c r="B70" s="105"/>
      <c r="D70" s="106" t="s">
        <v>580</v>
      </c>
      <c r="E70" s="107"/>
      <c r="F70" s="107"/>
      <c r="G70" s="107"/>
      <c r="H70" s="107"/>
      <c r="I70" s="107"/>
      <c r="J70" s="108">
        <f>J255</f>
        <v>0</v>
      </c>
      <c r="L70" s="105"/>
    </row>
    <row r="71" spans="2:12" s="1" customFormat="1" ht="21.75" customHeight="1">
      <c r="B71" s="34"/>
      <c r="L71" s="34"/>
    </row>
    <row r="72" spans="2:12" s="1" customFormat="1" ht="6.9" customHeight="1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34"/>
    </row>
    <row r="76" spans="2:12" s="1" customFormat="1" ht="6.9" customHeight="1">
      <c r="B76" s="45"/>
      <c r="C76" s="46"/>
      <c r="D76" s="46"/>
      <c r="E76" s="46"/>
      <c r="F76" s="46"/>
      <c r="G76" s="46"/>
      <c r="H76" s="46"/>
      <c r="I76" s="46"/>
      <c r="J76" s="46"/>
      <c r="K76" s="46"/>
      <c r="L76" s="34"/>
    </row>
    <row r="77" spans="2:12" s="1" customFormat="1" ht="24.9" customHeight="1">
      <c r="B77" s="34"/>
      <c r="C77" s="23" t="s">
        <v>117</v>
      </c>
      <c r="L77" s="34"/>
    </row>
    <row r="78" spans="2:12" s="1" customFormat="1" ht="6.9" customHeight="1">
      <c r="B78" s="34"/>
      <c r="L78" s="34"/>
    </row>
    <row r="79" spans="2:12" s="1" customFormat="1" ht="12" customHeight="1">
      <c r="B79" s="34"/>
      <c r="C79" s="29" t="s">
        <v>16</v>
      </c>
      <c r="L79" s="34"/>
    </row>
    <row r="80" spans="2:12" s="1" customFormat="1" ht="16.5" customHeight="1">
      <c r="B80" s="34"/>
      <c r="E80" s="337" t="str">
        <f>E7</f>
        <v>Regenerace veřejného prostranství Holasice</v>
      </c>
      <c r="F80" s="338"/>
      <c r="G80" s="338"/>
      <c r="H80" s="338"/>
      <c r="L80" s="34"/>
    </row>
    <row r="81" spans="2:65" ht="12" customHeight="1">
      <c r="B81" s="22"/>
      <c r="C81" s="29" t="s">
        <v>100</v>
      </c>
      <c r="L81" s="22"/>
    </row>
    <row r="82" spans="2:65" s="1" customFormat="1" ht="16.5" customHeight="1">
      <c r="B82" s="34"/>
      <c r="E82" s="337" t="s">
        <v>101</v>
      </c>
      <c r="F82" s="339"/>
      <c r="G82" s="339"/>
      <c r="H82" s="339"/>
      <c r="L82" s="34"/>
    </row>
    <row r="83" spans="2:65" s="1" customFormat="1" ht="12" customHeight="1">
      <c r="B83" s="34"/>
      <c r="C83" s="29" t="s">
        <v>102</v>
      </c>
      <c r="L83" s="34"/>
    </row>
    <row r="84" spans="2:65" s="1" customFormat="1" ht="16.5" customHeight="1">
      <c r="B84" s="34"/>
      <c r="E84" s="296" t="str">
        <f>E11</f>
        <v>22-SO051-02.2 - D.2.4.1. - El. rozvody NN+VO - část NN</v>
      </c>
      <c r="F84" s="339"/>
      <c r="G84" s="339"/>
      <c r="H84" s="339"/>
      <c r="L84" s="34"/>
    </row>
    <row r="85" spans="2:65" s="1" customFormat="1" ht="6.9" customHeight="1">
      <c r="B85" s="34"/>
      <c r="L85" s="34"/>
    </row>
    <row r="86" spans="2:65" s="1" customFormat="1" ht="12" customHeight="1">
      <c r="B86" s="34"/>
      <c r="C86" s="29" t="s">
        <v>21</v>
      </c>
      <c r="F86" s="27" t="str">
        <f>F14</f>
        <v>Holasice</v>
      </c>
      <c r="I86" s="29" t="s">
        <v>23</v>
      </c>
      <c r="J86" s="51" t="str">
        <f>IF(J14="","",J14)</f>
        <v>4. 6. 2024</v>
      </c>
      <c r="L86" s="34"/>
    </row>
    <row r="87" spans="2:65" s="1" customFormat="1" ht="6.9" customHeight="1">
      <c r="B87" s="34"/>
      <c r="L87" s="34"/>
    </row>
    <row r="88" spans="2:65" s="1" customFormat="1" ht="25.65" customHeight="1">
      <c r="B88" s="34"/>
      <c r="C88" s="29" t="s">
        <v>25</v>
      </c>
      <c r="F88" s="27" t="str">
        <f>E17</f>
        <v>Obec Holasice</v>
      </c>
      <c r="I88" s="29" t="s">
        <v>31</v>
      </c>
      <c r="J88" s="32" t="str">
        <f>E23</f>
        <v>ARCHITEKTI A90 S.R.O.</v>
      </c>
      <c r="L88" s="34"/>
    </row>
    <row r="89" spans="2:65" s="1" customFormat="1" ht="15.15" customHeight="1">
      <c r="B89" s="34"/>
      <c r="C89" s="29" t="s">
        <v>29</v>
      </c>
      <c r="F89" s="27" t="str">
        <f>IF(E20="","",E20)</f>
        <v>Vyplň údaj</v>
      </c>
      <c r="I89" s="29" t="s">
        <v>34</v>
      </c>
      <c r="J89" s="32" t="str">
        <f>E26</f>
        <v>Ing. Müller</v>
      </c>
      <c r="L89" s="34"/>
    </row>
    <row r="90" spans="2:65" s="1" customFormat="1" ht="10.35" customHeight="1">
      <c r="B90" s="34"/>
      <c r="L90" s="34"/>
    </row>
    <row r="91" spans="2:65" s="10" customFormat="1" ht="29.25" customHeight="1">
      <c r="B91" s="113"/>
      <c r="C91" s="114" t="s">
        <v>118</v>
      </c>
      <c r="D91" s="115" t="s">
        <v>57</v>
      </c>
      <c r="E91" s="115" t="s">
        <v>53</v>
      </c>
      <c r="F91" s="115" t="s">
        <v>54</v>
      </c>
      <c r="G91" s="115" t="s">
        <v>119</v>
      </c>
      <c r="H91" s="115" t="s">
        <v>120</v>
      </c>
      <c r="I91" s="115" t="s">
        <v>121</v>
      </c>
      <c r="J91" s="115" t="s">
        <v>107</v>
      </c>
      <c r="K91" s="116" t="s">
        <v>122</v>
      </c>
      <c r="L91" s="113"/>
      <c r="M91" s="58" t="s">
        <v>19</v>
      </c>
      <c r="N91" s="59" t="s">
        <v>42</v>
      </c>
      <c r="O91" s="59" t="s">
        <v>123</v>
      </c>
      <c r="P91" s="59" t="s">
        <v>124</v>
      </c>
      <c r="Q91" s="59" t="s">
        <v>125</v>
      </c>
      <c r="R91" s="59" t="s">
        <v>126</v>
      </c>
      <c r="S91" s="59" t="s">
        <v>127</v>
      </c>
      <c r="T91" s="60" t="s">
        <v>128</v>
      </c>
    </row>
    <row r="92" spans="2:65" s="1" customFormat="1" ht="22.8" customHeight="1">
      <c r="B92" s="34"/>
      <c r="C92" s="63" t="s">
        <v>129</v>
      </c>
      <c r="J92" s="117">
        <f>BK92</f>
        <v>0</v>
      </c>
      <c r="L92" s="34"/>
      <c r="M92" s="61"/>
      <c r="N92" s="52"/>
      <c r="O92" s="52"/>
      <c r="P92" s="118">
        <f>P93+P148+P255</f>
        <v>0</v>
      </c>
      <c r="Q92" s="52"/>
      <c r="R92" s="118">
        <f>R93+R148+R255</f>
        <v>12.321734000000001</v>
      </c>
      <c r="S92" s="52"/>
      <c r="T92" s="119">
        <f>T93+T148+T255</f>
        <v>0</v>
      </c>
      <c r="AT92" s="19" t="s">
        <v>71</v>
      </c>
      <c r="AU92" s="19" t="s">
        <v>108</v>
      </c>
      <c r="BK92" s="120">
        <f>BK93+BK148+BK255</f>
        <v>0</v>
      </c>
    </row>
    <row r="93" spans="2:65" s="11" customFormat="1" ht="25.95" customHeight="1">
      <c r="B93" s="121"/>
      <c r="D93" s="122" t="s">
        <v>71</v>
      </c>
      <c r="E93" s="123" t="s">
        <v>581</v>
      </c>
      <c r="F93" s="123" t="s">
        <v>582</v>
      </c>
      <c r="I93" s="124"/>
      <c r="J93" s="125">
        <f>BK93</f>
        <v>0</v>
      </c>
      <c r="L93" s="121"/>
      <c r="M93" s="126"/>
      <c r="P93" s="127">
        <f>P94+P97</f>
        <v>0</v>
      </c>
      <c r="R93" s="127">
        <f>R94+R97</f>
        <v>0</v>
      </c>
      <c r="T93" s="128">
        <f>T94+T97</f>
        <v>0</v>
      </c>
      <c r="AR93" s="122" t="s">
        <v>81</v>
      </c>
      <c r="AT93" s="129" t="s">
        <v>71</v>
      </c>
      <c r="AU93" s="129" t="s">
        <v>72</v>
      </c>
      <c r="AY93" s="122" t="s">
        <v>132</v>
      </c>
      <c r="BK93" s="130">
        <f>BK94+BK97</f>
        <v>0</v>
      </c>
    </row>
    <row r="94" spans="2:65" s="11" customFormat="1" ht="22.8" customHeight="1">
      <c r="B94" s="121"/>
      <c r="D94" s="122" t="s">
        <v>71</v>
      </c>
      <c r="E94" s="131" t="s">
        <v>583</v>
      </c>
      <c r="F94" s="131" t="s">
        <v>584</v>
      </c>
      <c r="I94" s="124"/>
      <c r="J94" s="132">
        <f>BK94</f>
        <v>0</v>
      </c>
      <c r="L94" s="121"/>
      <c r="M94" s="126"/>
      <c r="P94" s="127">
        <f>SUM(P95:P96)</f>
        <v>0</v>
      </c>
      <c r="R94" s="127">
        <f>SUM(R95:R96)</f>
        <v>0</v>
      </c>
      <c r="T94" s="128">
        <f>SUM(T95:T96)</f>
        <v>0</v>
      </c>
      <c r="AR94" s="122" t="s">
        <v>81</v>
      </c>
      <c r="AT94" s="129" t="s">
        <v>71</v>
      </c>
      <c r="AU94" s="129" t="s">
        <v>79</v>
      </c>
      <c r="AY94" s="122" t="s">
        <v>132</v>
      </c>
      <c r="BK94" s="130">
        <f>SUM(BK95:BK96)</f>
        <v>0</v>
      </c>
    </row>
    <row r="95" spans="2:65" s="1" customFormat="1" ht="33" customHeight="1">
      <c r="B95" s="34"/>
      <c r="C95" s="179" t="s">
        <v>79</v>
      </c>
      <c r="D95" s="179" t="s">
        <v>329</v>
      </c>
      <c r="E95" s="180" t="s">
        <v>585</v>
      </c>
      <c r="F95" s="181" t="s">
        <v>586</v>
      </c>
      <c r="G95" s="182" t="s">
        <v>587</v>
      </c>
      <c r="H95" s="183">
        <v>1</v>
      </c>
      <c r="I95" s="184"/>
      <c r="J95" s="185">
        <f>ROUND(I95*H95,2)</f>
        <v>0</v>
      </c>
      <c r="K95" s="181" t="s">
        <v>19</v>
      </c>
      <c r="L95" s="186"/>
      <c r="M95" s="187" t="s">
        <v>19</v>
      </c>
      <c r="N95" s="188" t="s">
        <v>43</v>
      </c>
      <c r="P95" s="142">
        <f>O95*H95</f>
        <v>0</v>
      </c>
      <c r="Q95" s="142">
        <v>0</v>
      </c>
      <c r="R95" s="142">
        <f>Q95*H95</f>
        <v>0</v>
      </c>
      <c r="S95" s="142">
        <v>0</v>
      </c>
      <c r="T95" s="143">
        <f>S95*H95</f>
        <v>0</v>
      </c>
      <c r="AR95" s="144" t="s">
        <v>388</v>
      </c>
      <c r="AT95" s="144" t="s">
        <v>329</v>
      </c>
      <c r="AU95" s="144" t="s">
        <v>81</v>
      </c>
      <c r="AY95" s="19" t="s">
        <v>132</v>
      </c>
      <c r="BE95" s="145">
        <f>IF(N95="základní",J95,0)</f>
        <v>0</v>
      </c>
      <c r="BF95" s="145">
        <f>IF(N95="snížená",J95,0)</f>
        <v>0</v>
      </c>
      <c r="BG95" s="145">
        <f>IF(N95="zákl. přenesená",J95,0)</f>
        <v>0</v>
      </c>
      <c r="BH95" s="145">
        <f>IF(N95="sníž. přenesená",J95,0)</f>
        <v>0</v>
      </c>
      <c r="BI95" s="145">
        <f>IF(N95="nulová",J95,0)</f>
        <v>0</v>
      </c>
      <c r="BJ95" s="19" t="s">
        <v>79</v>
      </c>
      <c r="BK95" s="145">
        <f>ROUND(I95*H95,2)</f>
        <v>0</v>
      </c>
      <c r="BL95" s="19" t="s">
        <v>267</v>
      </c>
      <c r="BM95" s="144" t="s">
        <v>588</v>
      </c>
    </row>
    <row r="96" spans="2:65" s="1" customFormat="1" ht="19.2">
      <c r="B96" s="34"/>
      <c r="D96" s="146" t="s">
        <v>141</v>
      </c>
      <c r="F96" s="147" t="s">
        <v>586</v>
      </c>
      <c r="I96" s="148"/>
      <c r="L96" s="34"/>
      <c r="M96" s="149"/>
      <c r="T96" s="55"/>
      <c r="AT96" s="19" t="s">
        <v>141</v>
      </c>
      <c r="AU96" s="19" t="s">
        <v>81</v>
      </c>
    </row>
    <row r="97" spans="2:65" s="11" customFormat="1" ht="22.8" customHeight="1">
      <c r="B97" s="121"/>
      <c r="D97" s="122" t="s">
        <v>71</v>
      </c>
      <c r="E97" s="131" t="s">
        <v>589</v>
      </c>
      <c r="F97" s="131" t="s">
        <v>590</v>
      </c>
      <c r="I97" s="124"/>
      <c r="J97" s="132">
        <f>BK97</f>
        <v>0</v>
      </c>
      <c r="L97" s="121"/>
      <c r="M97" s="126"/>
      <c r="P97" s="127">
        <f>SUM(P98:P147)</f>
        <v>0</v>
      </c>
      <c r="R97" s="127">
        <f>SUM(R98:R147)</f>
        <v>0</v>
      </c>
      <c r="T97" s="128">
        <f>SUM(T98:T147)</f>
        <v>0</v>
      </c>
      <c r="AR97" s="122" t="s">
        <v>81</v>
      </c>
      <c r="AT97" s="129" t="s">
        <v>71</v>
      </c>
      <c r="AU97" s="129" t="s">
        <v>79</v>
      </c>
      <c r="AY97" s="122" t="s">
        <v>132</v>
      </c>
      <c r="BK97" s="130">
        <f>SUM(BK98:BK147)</f>
        <v>0</v>
      </c>
    </row>
    <row r="98" spans="2:65" s="1" customFormat="1" ht="37.799999999999997" customHeight="1">
      <c r="B98" s="34"/>
      <c r="C98" s="179" t="s">
        <v>81</v>
      </c>
      <c r="D98" s="179" t="s">
        <v>329</v>
      </c>
      <c r="E98" s="180" t="s">
        <v>591</v>
      </c>
      <c r="F98" s="181" t="s">
        <v>592</v>
      </c>
      <c r="G98" s="182" t="s">
        <v>422</v>
      </c>
      <c r="H98" s="183">
        <v>1</v>
      </c>
      <c r="I98" s="184"/>
      <c r="J98" s="185">
        <f>ROUND(I98*H98,2)</f>
        <v>0</v>
      </c>
      <c r="K98" s="181" t="s">
        <v>19</v>
      </c>
      <c r="L98" s="186"/>
      <c r="M98" s="187" t="s">
        <v>19</v>
      </c>
      <c r="N98" s="188" t="s">
        <v>43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593</v>
      </c>
      <c r="AT98" s="144" t="s">
        <v>329</v>
      </c>
      <c r="AU98" s="144" t="s">
        <v>81</v>
      </c>
      <c r="AY98" s="19" t="s">
        <v>132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9" t="s">
        <v>79</v>
      </c>
      <c r="BK98" s="145">
        <f>ROUND(I98*H98,2)</f>
        <v>0</v>
      </c>
      <c r="BL98" s="19" t="s">
        <v>594</v>
      </c>
      <c r="BM98" s="144" t="s">
        <v>595</v>
      </c>
    </row>
    <row r="99" spans="2:65" s="1" customFormat="1" ht="19.2">
      <c r="B99" s="34"/>
      <c r="D99" s="146" t="s">
        <v>141</v>
      </c>
      <c r="F99" s="147" t="s">
        <v>592</v>
      </c>
      <c r="I99" s="148"/>
      <c r="L99" s="34"/>
      <c r="M99" s="149"/>
      <c r="T99" s="55"/>
      <c r="AT99" s="19" t="s">
        <v>141</v>
      </c>
      <c r="AU99" s="19" t="s">
        <v>81</v>
      </c>
    </row>
    <row r="100" spans="2:65" s="1" customFormat="1" ht="21.75" customHeight="1">
      <c r="B100" s="34"/>
      <c r="C100" s="179" t="s">
        <v>154</v>
      </c>
      <c r="D100" s="179" t="s">
        <v>329</v>
      </c>
      <c r="E100" s="180" t="s">
        <v>596</v>
      </c>
      <c r="F100" s="181" t="s">
        <v>597</v>
      </c>
      <c r="G100" s="182" t="s">
        <v>422</v>
      </c>
      <c r="H100" s="183">
        <v>1</v>
      </c>
      <c r="I100" s="184"/>
      <c r="J100" s="185">
        <f>ROUND(I100*H100,2)</f>
        <v>0</v>
      </c>
      <c r="K100" s="181" t="s">
        <v>19</v>
      </c>
      <c r="L100" s="186"/>
      <c r="M100" s="187" t="s">
        <v>19</v>
      </c>
      <c r="N100" s="188" t="s">
        <v>43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593</v>
      </c>
      <c r="AT100" s="144" t="s">
        <v>329</v>
      </c>
      <c r="AU100" s="144" t="s">
        <v>81</v>
      </c>
      <c r="AY100" s="19" t="s">
        <v>132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9" t="s">
        <v>79</v>
      </c>
      <c r="BK100" s="145">
        <f>ROUND(I100*H100,2)</f>
        <v>0</v>
      </c>
      <c r="BL100" s="19" t="s">
        <v>594</v>
      </c>
      <c r="BM100" s="144" t="s">
        <v>598</v>
      </c>
    </row>
    <row r="101" spans="2:65" s="1" customFormat="1" ht="10.199999999999999">
      <c r="B101" s="34"/>
      <c r="D101" s="146" t="s">
        <v>141</v>
      </c>
      <c r="F101" s="147" t="s">
        <v>597</v>
      </c>
      <c r="I101" s="148"/>
      <c r="L101" s="34"/>
      <c r="M101" s="149"/>
      <c r="T101" s="55"/>
      <c r="AT101" s="19" t="s">
        <v>141</v>
      </c>
      <c r="AU101" s="19" t="s">
        <v>81</v>
      </c>
    </row>
    <row r="102" spans="2:65" s="1" customFormat="1" ht="16.5" customHeight="1">
      <c r="B102" s="34"/>
      <c r="C102" s="179" t="s">
        <v>139</v>
      </c>
      <c r="D102" s="179" t="s">
        <v>329</v>
      </c>
      <c r="E102" s="180" t="s">
        <v>599</v>
      </c>
      <c r="F102" s="181" t="s">
        <v>600</v>
      </c>
      <c r="G102" s="182" t="s">
        <v>422</v>
      </c>
      <c r="H102" s="183">
        <v>1</v>
      </c>
      <c r="I102" s="184"/>
      <c r="J102" s="185">
        <f>ROUND(I102*H102,2)</f>
        <v>0</v>
      </c>
      <c r="K102" s="181" t="s">
        <v>19</v>
      </c>
      <c r="L102" s="186"/>
      <c r="M102" s="187" t="s">
        <v>19</v>
      </c>
      <c r="N102" s="188" t="s">
        <v>43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593</v>
      </c>
      <c r="AT102" s="144" t="s">
        <v>329</v>
      </c>
      <c r="AU102" s="144" t="s">
        <v>81</v>
      </c>
      <c r="AY102" s="19" t="s">
        <v>132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9" t="s">
        <v>79</v>
      </c>
      <c r="BK102" s="145">
        <f>ROUND(I102*H102,2)</f>
        <v>0</v>
      </c>
      <c r="BL102" s="19" t="s">
        <v>594</v>
      </c>
      <c r="BM102" s="144" t="s">
        <v>601</v>
      </c>
    </row>
    <row r="103" spans="2:65" s="1" customFormat="1" ht="10.199999999999999">
      <c r="B103" s="34"/>
      <c r="D103" s="146" t="s">
        <v>141</v>
      </c>
      <c r="F103" s="147" t="s">
        <v>600</v>
      </c>
      <c r="I103" s="148"/>
      <c r="L103" s="34"/>
      <c r="M103" s="149"/>
      <c r="T103" s="55"/>
      <c r="AT103" s="19" t="s">
        <v>141</v>
      </c>
      <c r="AU103" s="19" t="s">
        <v>81</v>
      </c>
    </row>
    <row r="104" spans="2:65" s="1" customFormat="1" ht="24.15" customHeight="1">
      <c r="B104" s="34"/>
      <c r="C104" s="179" t="s">
        <v>169</v>
      </c>
      <c r="D104" s="179" t="s">
        <v>329</v>
      </c>
      <c r="E104" s="180" t="s">
        <v>602</v>
      </c>
      <c r="F104" s="181" t="s">
        <v>603</v>
      </c>
      <c r="G104" s="182" t="s">
        <v>422</v>
      </c>
      <c r="H104" s="183">
        <v>1</v>
      </c>
      <c r="I104" s="184"/>
      <c r="J104" s="185">
        <f>ROUND(I104*H104,2)</f>
        <v>0</v>
      </c>
      <c r="K104" s="181" t="s">
        <v>19</v>
      </c>
      <c r="L104" s="186"/>
      <c r="M104" s="187" t="s">
        <v>19</v>
      </c>
      <c r="N104" s="188" t="s">
        <v>43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593</v>
      </c>
      <c r="AT104" s="144" t="s">
        <v>329</v>
      </c>
      <c r="AU104" s="144" t="s">
        <v>81</v>
      </c>
      <c r="AY104" s="19" t="s">
        <v>132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9" t="s">
        <v>79</v>
      </c>
      <c r="BK104" s="145">
        <f>ROUND(I104*H104,2)</f>
        <v>0</v>
      </c>
      <c r="BL104" s="19" t="s">
        <v>594</v>
      </c>
      <c r="BM104" s="144" t="s">
        <v>604</v>
      </c>
    </row>
    <row r="105" spans="2:65" s="1" customFormat="1" ht="19.2">
      <c r="B105" s="34"/>
      <c r="D105" s="146" t="s">
        <v>141</v>
      </c>
      <c r="F105" s="147" t="s">
        <v>603</v>
      </c>
      <c r="I105" s="148"/>
      <c r="L105" s="34"/>
      <c r="M105" s="149"/>
      <c r="T105" s="55"/>
      <c r="AT105" s="19" t="s">
        <v>141</v>
      </c>
      <c r="AU105" s="19" t="s">
        <v>81</v>
      </c>
    </row>
    <row r="106" spans="2:65" s="1" customFormat="1" ht="16.5" customHeight="1">
      <c r="B106" s="34"/>
      <c r="C106" s="179" t="s">
        <v>176</v>
      </c>
      <c r="D106" s="179" t="s">
        <v>329</v>
      </c>
      <c r="E106" s="180" t="s">
        <v>605</v>
      </c>
      <c r="F106" s="181" t="s">
        <v>606</v>
      </c>
      <c r="G106" s="182" t="s">
        <v>422</v>
      </c>
      <c r="H106" s="183">
        <v>1</v>
      </c>
      <c r="I106" s="184"/>
      <c r="J106" s="185">
        <f>ROUND(I106*H106,2)</f>
        <v>0</v>
      </c>
      <c r="K106" s="181" t="s">
        <v>19</v>
      </c>
      <c r="L106" s="186"/>
      <c r="M106" s="187" t="s">
        <v>19</v>
      </c>
      <c r="N106" s="188" t="s">
        <v>43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593</v>
      </c>
      <c r="AT106" s="144" t="s">
        <v>329</v>
      </c>
      <c r="AU106" s="144" t="s">
        <v>81</v>
      </c>
      <c r="AY106" s="19" t="s">
        <v>132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9" t="s">
        <v>79</v>
      </c>
      <c r="BK106" s="145">
        <f>ROUND(I106*H106,2)</f>
        <v>0</v>
      </c>
      <c r="BL106" s="19" t="s">
        <v>594</v>
      </c>
      <c r="BM106" s="144" t="s">
        <v>607</v>
      </c>
    </row>
    <row r="107" spans="2:65" s="1" customFormat="1" ht="10.199999999999999">
      <c r="B107" s="34"/>
      <c r="D107" s="146" t="s">
        <v>141</v>
      </c>
      <c r="F107" s="147" t="s">
        <v>606</v>
      </c>
      <c r="I107" s="148"/>
      <c r="L107" s="34"/>
      <c r="M107" s="149"/>
      <c r="T107" s="55"/>
      <c r="AT107" s="19" t="s">
        <v>141</v>
      </c>
      <c r="AU107" s="19" t="s">
        <v>81</v>
      </c>
    </row>
    <row r="108" spans="2:65" s="1" customFormat="1" ht="16.5" customHeight="1">
      <c r="B108" s="34"/>
      <c r="C108" s="179" t="s">
        <v>183</v>
      </c>
      <c r="D108" s="179" t="s">
        <v>329</v>
      </c>
      <c r="E108" s="180" t="s">
        <v>608</v>
      </c>
      <c r="F108" s="181" t="s">
        <v>609</v>
      </c>
      <c r="G108" s="182" t="s">
        <v>422</v>
      </c>
      <c r="H108" s="183">
        <v>3</v>
      </c>
      <c r="I108" s="184"/>
      <c r="J108" s="185">
        <f>ROUND(I108*H108,2)</f>
        <v>0</v>
      </c>
      <c r="K108" s="181" t="s">
        <v>19</v>
      </c>
      <c r="L108" s="186"/>
      <c r="M108" s="187" t="s">
        <v>19</v>
      </c>
      <c r="N108" s="188" t="s">
        <v>43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593</v>
      </c>
      <c r="AT108" s="144" t="s">
        <v>329</v>
      </c>
      <c r="AU108" s="144" t="s">
        <v>81</v>
      </c>
      <c r="AY108" s="19" t="s">
        <v>132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9" t="s">
        <v>79</v>
      </c>
      <c r="BK108" s="145">
        <f>ROUND(I108*H108,2)</f>
        <v>0</v>
      </c>
      <c r="BL108" s="19" t="s">
        <v>594</v>
      </c>
      <c r="BM108" s="144" t="s">
        <v>610</v>
      </c>
    </row>
    <row r="109" spans="2:65" s="1" customFormat="1" ht="10.199999999999999">
      <c r="B109" s="34"/>
      <c r="D109" s="146" t="s">
        <v>141</v>
      </c>
      <c r="F109" s="147" t="s">
        <v>609</v>
      </c>
      <c r="I109" s="148"/>
      <c r="L109" s="34"/>
      <c r="M109" s="149"/>
      <c r="T109" s="55"/>
      <c r="AT109" s="19" t="s">
        <v>141</v>
      </c>
      <c r="AU109" s="19" t="s">
        <v>81</v>
      </c>
    </row>
    <row r="110" spans="2:65" s="1" customFormat="1" ht="16.5" customHeight="1">
      <c r="B110" s="34"/>
      <c r="C110" s="179" t="s">
        <v>193</v>
      </c>
      <c r="D110" s="179" t="s">
        <v>329</v>
      </c>
      <c r="E110" s="180" t="s">
        <v>611</v>
      </c>
      <c r="F110" s="181" t="s">
        <v>612</v>
      </c>
      <c r="G110" s="182" t="s">
        <v>422</v>
      </c>
      <c r="H110" s="183">
        <v>1</v>
      </c>
      <c r="I110" s="184"/>
      <c r="J110" s="185">
        <f>ROUND(I110*H110,2)</f>
        <v>0</v>
      </c>
      <c r="K110" s="181" t="s">
        <v>19</v>
      </c>
      <c r="L110" s="186"/>
      <c r="M110" s="187" t="s">
        <v>19</v>
      </c>
      <c r="N110" s="188" t="s">
        <v>43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593</v>
      </c>
      <c r="AT110" s="144" t="s">
        <v>329</v>
      </c>
      <c r="AU110" s="144" t="s">
        <v>81</v>
      </c>
      <c r="AY110" s="19" t="s">
        <v>132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9" t="s">
        <v>79</v>
      </c>
      <c r="BK110" s="145">
        <f>ROUND(I110*H110,2)</f>
        <v>0</v>
      </c>
      <c r="BL110" s="19" t="s">
        <v>594</v>
      </c>
      <c r="BM110" s="144" t="s">
        <v>613</v>
      </c>
    </row>
    <row r="111" spans="2:65" s="1" customFormat="1" ht="10.199999999999999">
      <c r="B111" s="34"/>
      <c r="D111" s="146" t="s">
        <v>141</v>
      </c>
      <c r="F111" s="147" t="s">
        <v>612</v>
      </c>
      <c r="I111" s="148"/>
      <c r="L111" s="34"/>
      <c r="M111" s="149"/>
      <c r="T111" s="55"/>
      <c r="AT111" s="19" t="s">
        <v>141</v>
      </c>
      <c r="AU111" s="19" t="s">
        <v>81</v>
      </c>
    </row>
    <row r="112" spans="2:65" s="1" customFormat="1" ht="16.5" customHeight="1">
      <c r="B112" s="34"/>
      <c r="C112" s="179" t="s">
        <v>202</v>
      </c>
      <c r="D112" s="179" t="s">
        <v>329</v>
      </c>
      <c r="E112" s="180" t="s">
        <v>614</v>
      </c>
      <c r="F112" s="181" t="s">
        <v>615</v>
      </c>
      <c r="G112" s="182" t="s">
        <v>422</v>
      </c>
      <c r="H112" s="183">
        <v>1</v>
      </c>
      <c r="I112" s="184"/>
      <c r="J112" s="185">
        <f>ROUND(I112*H112,2)</f>
        <v>0</v>
      </c>
      <c r="K112" s="181" t="s">
        <v>19</v>
      </c>
      <c r="L112" s="186"/>
      <c r="M112" s="187" t="s">
        <v>19</v>
      </c>
      <c r="N112" s="188" t="s">
        <v>43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593</v>
      </c>
      <c r="AT112" s="144" t="s">
        <v>329</v>
      </c>
      <c r="AU112" s="144" t="s">
        <v>81</v>
      </c>
      <c r="AY112" s="19" t="s">
        <v>132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9" t="s">
        <v>79</v>
      </c>
      <c r="BK112" s="145">
        <f>ROUND(I112*H112,2)</f>
        <v>0</v>
      </c>
      <c r="BL112" s="19" t="s">
        <v>594</v>
      </c>
      <c r="BM112" s="144" t="s">
        <v>616</v>
      </c>
    </row>
    <row r="113" spans="2:65" s="1" customFormat="1" ht="10.199999999999999">
      <c r="B113" s="34"/>
      <c r="D113" s="146" t="s">
        <v>141</v>
      </c>
      <c r="F113" s="147" t="s">
        <v>615</v>
      </c>
      <c r="I113" s="148"/>
      <c r="L113" s="34"/>
      <c r="M113" s="149"/>
      <c r="T113" s="55"/>
      <c r="AT113" s="19" t="s">
        <v>141</v>
      </c>
      <c r="AU113" s="19" t="s">
        <v>81</v>
      </c>
    </row>
    <row r="114" spans="2:65" s="1" customFormat="1" ht="16.5" customHeight="1">
      <c r="B114" s="34"/>
      <c r="C114" s="179" t="s">
        <v>209</v>
      </c>
      <c r="D114" s="179" t="s">
        <v>329</v>
      </c>
      <c r="E114" s="180" t="s">
        <v>617</v>
      </c>
      <c r="F114" s="181" t="s">
        <v>618</v>
      </c>
      <c r="G114" s="182" t="s">
        <v>422</v>
      </c>
      <c r="H114" s="183">
        <v>3</v>
      </c>
      <c r="I114" s="184"/>
      <c r="J114" s="185">
        <f>ROUND(I114*H114,2)</f>
        <v>0</v>
      </c>
      <c r="K114" s="181" t="s">
        <v>19</v>
      </c>
      <c r="L114" s="186"/>
      <c r="M114" s="187" t="s">
        <v>19</v>
      </c>
      <c r="N114" s="188" t="s">
        <v>43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593</v>
      </c>
      <c r="AT114" s="144" t="s">
        <v>329</v>
      </c>
      <c r="AU114" s="144" t="s">
        <v>81</v>
      </c>
      <c r="AY114" s="19" t="s">
        <v>132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9" t="s">
        <v>79</v>
      </c>
      <c r="BK114" s="145">
        <f>ROUND(I114*H114,2)</f>
        <v>0</v>
      </c>
      <c r="BL114" s="19" t="s">
        <v>594</v>
      </c>
      <c r="BM114" s="144" t="s">
        <v>619</v>
      </c>
    </row>
    <row r="115" spans="2:65" s="1" customFormat="1" ht="10.199999999999999">
      <c r="B115" s="34"/>
      <c r="D115" s="146" t="s">
        <v>141</v>
      </c>
      <c r="F115" s="147" t="s">
        <v>618</v>
      </c>
      <c r="I115" s="148"/>
      <c r="L115" s="34"/>
      <c r="M115" s="149"/>
      <c r="T115" s="55"/>
      <c r="AT115" s="19" t="s">
        <v>141</v>
      </c>
      <c r="AU115" s="19" t="s">
        <v>81</v>
      </c>
    </row>
    <row r="116" spans="2:65" s="1" customFormat="1" ht="16.5" customHeight="1">
      <c r="B116" s="34"/>
      <c r="C116" s="179" t="s">
        <v>221</v>
      </c>
      <c r="D116" s="179" t="s">
        <v>329</v>
      </c>
      <c r="E116" s="180" t="s">
        <v>620</v>
      </c>
      <c r="F116" s="181" t="s">
        <v>621</v>
      </c>
      <c r="G116" s="182" t="s">
        <v>422</v>
      </c>
      <c r="H116" s="183">
        <v>1</v>
      </c>
      <c r="I116" s="184"/>
      <c r="J116" s="185">
        <f>ROUND(I116*H116,2)</f>
        <v>0</v>
      </c>
      <c r="K116" s="181" t="s">
        <v>19</v>
      </c>
      <c r="L116" s="186"/>
      <c r="M116" s="187" t="s">
        <v>19</v>
      </c>
      <c r="N116" s="188" t="s">
        <v>43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593</v>
      </c>
      <c r="AT116" s="144" t="s">
        <v>329</v>
      </c>
      <c r="AU116" s="144" t="s">
        <v>81</v>
      </c>
      <c r="AY116" s="19" t="s">
        <v>132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9" t="s">
        <v>79</v>
      </c>
      <c r="BK116" s="145">
        <f>ROUND(I116*H116,2)</f>
        <v>0</v>
      </c>
      <c r="BL116" s="19" t="s">
        <v>594</v>
      </c>
      <c r="BM116" s="144" t="s">
        <v>622</v>
      </c>
    </row>
    <row r="117" spans="2:65" s="1" customFormat="1" ht="10.199999999999999">
      <c r="B117" s="34"/>
      <c r="D117" s="146" t="s">
        <v>141</v>
      </c>
      <c r="F117" s="147" t="s">
        <v>621</v>
      </c>
      <c r="I117" s="148"/>
      <c r="L117" s="34"/>
      <c r="M117" s="149"/>
      <c r="T117" s="55"/>
      <c r="AT117" s="19" t="s">
        <v>141</v>
      </c>
      <c r="AU117" s="19" t="s">
        <v>81</v>
      </c>
    </row>
    <row r="118" spans="2:65" s="1" customFormat="1" ht="16.5" customHeight="1">
      <c r="B118" s="34"/>
      <c r="C118" s="179" t="s">
        <v>8</v>
      </c>
      <c r="D118" s="179" t="s">
        <v>329</v>
      </c>
      <c r="E118" s="180" t="s">
        <v>623</v>
      </c>
      <c r="F118" s="181" t="s">
        <v>624</v>
      </c>
      <c r="G118" s="182" t="s">
        <v>422</v>
      </c>
      <c r="H118" s="183">
        <v>1</v>
      </c>
      <c r="I118" s="184"/>
      <c r="J118" s="185">
        <f>ROUND(I118*H118,2)</f>
        <v>0</v>
      </c>
      <c r="K118" s="181" t="s">
        <v>19</v>
      </c>
      <c r="L118" s="186"/>
      <c r="M118" s="187" t="s">
        <v>19</v>
      </c>
      <c r="N118" s="188" t="s">
        <v>43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593</v>
      </c>
      <c r="AT118" s="144" t="s">
        <v>329</v>
      </c>
      <c r="AU118" s="144" t="s">
        <v>81</v>
      </c>
      <c r="AY118" s="19" t="s">
        <v>132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9" t="s">
        <v>79</v>
      </c>
      <c r="BK118" s="145">
        <f>ROUND(I118*H118,2)</f>
        <v>0</v>
      </c>
      <c r="BL118" s="19" t="s">
        <v>594</v>
      </c>
      <c r="BM118" s="144" t="s">
        <v>625</v>
      </c>
    </row>
    <row r="119" spans="2:65" s="1" customFormat="1" ht="10.199999999999999">
      <c r="B119" s="34"/>
      <c r="D119" s="146" t="s">
        <v>141</v>
      </c>
      <c r="F119" s="147" t="s">
        <v>624</v>
      </c>
      <c r="I119" s="148"/>
      <c r="L119" s="34"/>
      <c r="M119" s="149"/>
      <c r="T119" s="55"/>
      <c r="AT119" s="19" t="s">
        <v>141</v>
      </c>
      <c r="AU119" s="19" t="s">
        <v>81</v>
      </c>
    </row>
    <row r="120" spans="2:65" s="1" customFormat="1" ht="16.5" customHeight="1">
      <c r="B120" s="34"/>
      <c r="C120" s="179" t="s">
        <v>239</v>
      </c>
      <c r="D120" s="179" t="s">
        <v>329</v>
      </c>
      <c r="E120" s="180" t="s">
        <v>626</v>
      </c>
      <c r="F120" s="181" t="s">
        <v>627</v>
      </c>
      <c r="G120" s="182" t="s">
        <v>422</v>
      </c>
      <c r="H120" s="183">
        <v>2</v>
      </c>
      <c r="I120" s="184"/>
      <c r="J120" s="185">
        <f>ROUND(I120*H120,2)</f>
        <v>0</v>
      </c>
      <c r="K120" s="181" t="s">
        <v>19</v>
      </c>
      <c r="L120" s="186"/>
      <c r="M120" s="187" t="s">
        <v>19</v>
      </c>
      <c r="N120" s="188" t="s">
        <v>43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593</v>
      </c>
      <c r="AT120" s="144" t="s">
        <v>329</v>
      </c>
      <c r="AU120" s="144" t="s">
        <v>81</v>
      </c>
      <c r="AY120" s="19" t="s">
        <v>132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9" t="s">
        <v>79</v>
      </c>
      <c r="BK120" s="145">
        <f>ROUND(I120*H120,2)</f>
        <v>0</v>
      </c>
      <c r="BL120" s="19" t="s">
        <v>594</v>
      </c>
      <c r="BM120" s="144" t="s">
        <v>628</v>
      </c>
    </row>
    <row r="121" spans="2:65" s="1" customFormat="1" ht="10.199999999999999">
      <c r="B121" s="34"/>
      <c r="D121" s="146" t="s">
        <v>141</v>
      </c>
      <c r="F121" s="147" t="s">
        <v>627</v>
      </c>
      <c r="I121" s="148"/>
      <c r="L121" s="34"/>
      <c r="M121" s="149"/>
      <c r="T121" s="55"/>
      <c r="AT121" s="19" t="s">
        <v>141</v>
      </c>
      <c r="AU121" s="19" t="s">
        <v>81</v>
      </c>
    </row>
    <row r="122" spans="2:65" s="1" customFormat="1" ht="16.5" customHeight="1">
      <c r="B122" s="34"/>
      <c r="C122" s="179" t="s">
        <v>247</v>
      </c>
      <c r="D122" s="179" t="s">
        <v>329</v>
      </c>
      <c r="E122" s="180" t="s">
        <v>629</v>
      </c>
      <c r="F122" s="181" t="s">
        <v>630</v>
      </c>
      <c r="G122" s="182" t="s">
        <v>422</v>
      </c>
      <c r="H122" s="183">
        <v>4</v>
      </c>
      <c r="I122" s="184"/>
      <c r="J122" s="185">
        <f>ROUND(I122*H122,2)</f>
        <v>0</v>
      </c>
      <c r="K122" s="181" t="s">
        <v>19</v>
      </c>
      <c r="L122" s="186"/>
      <c r="M122" s="187" t="s">
        <v>19</v>
      </c>
      <c r="N122" s="188" t="s">
        <v>43</v>
      </c>
      <c r="P122" s="142">
        <f>O122*H122</f>
        <v>0</v>
      </c>
      <c r="Q122" s="142">
        <v>0</v>
      </c>
      <c r="R122" s="142">
        <f>Q122*H122</f>
        <v>0</v>
      </c>
      <c r="S122" s="142">
        <v>0</v>
      </c>
      <c r="T122" s="143">
        <f>S122*H122</f>
        <v>0</v>
      </c>
      <c r="AR122" s="144" t="s">
        <v>593</v>
      </c>
      <c r="AT122" s="144" t="s">
        <v>329</v>
      </c>
      <c r="AU122" s="144" t="s">
        <v>81</v>
      </c>
      <c r="AY122" s="19" t="s">
        <v>132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9" t="s">
        <v>79</v>
      </c>
      <c r="BK122" s="145">
        <f>ROUND(I122*H122,2)</f>
        <v>0</v>
      </c>
      <c r="BL122" s="19" t="s">
        <v>594</v>
      </c>
      <c r="BM122" s="144" t="s">
        <v>631</v>
      </c>
    </row>
    <row r="123" spans="2:65" s="1" customFormat="1" ht="10.199999999999999">
      <c r="B123" s="34"/>
      <c r="D123" s="146" t="s">
        <v>141</v>
      </c>
      <c r="F123" s="147" t="s">
        <v>630</v>
      </c>
      <c r="I123" s="148"/>
      <c r="L123" s="34"/>
      <c r="M123" s="149"/>
      <c r="T123" s="55"/>
      <c r="AT123" s="19" t="s">
        <v>141</v>
      </c>
      <c r="AU123" s="19" t="s">
        <v>81</v>
      </c>
    </row>
    <row r="124" spans="2:65" s="1" customFormat="1" ht="16.5" customHeight="1">
      <c r="B124" s="34"/>
      <c r="C124" s="179" t="s">
        <v>257</v>
      </c>
      <c r="D124" s="179" t="s">
        <v>329</v>
      </c>
      <c r="E124" s="180" t="s">
        <v>632</v>
      </c>
      <c r="F124" s="181" t="s">
        <v>633</v>
      </c>
      <c r="G124" s="182" t="s">
        <v>422</v>
      </c>
      <c r="H124" s="183">
        <v>2</v>
      </c>
      <c r="I124" s="184"/>
      <c r="J124" s="185">
        <f>ROUND(I124*H124,2)</f>
        <v>0</v>
      </c>
      <c r="K124" s="181" t="s">
        <v>19</v>
      </c>
      <c r="L124" s="186"/>
      <c r="M124" s="187" t="s">
        <v>19</v>
      </c>
      <c r="N124" s="188" t="s">
        <v>43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593</v>
      </c>
      <c r="AT124" s="144" t="s">
        <v>329</v>
      </c>
      <c r="AU124" s="144" t="s">
        <v>81</v>
      </c>
      <c r="AY124" s="19" t="s">
        <v>132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9" t="s">
        <v>79</v>
      </c>
      <c r="BK124" s="145">
        <f>ROUND(I124*H124,2)</f>
        <v>0</v>
      </c>
      <c r="BL124" s="19" t="s">
        <v>594</v>
      </c>
      <c r="BM124" s="144" t="s">
        <v>634</v>
      </c>
    </row>
    <row r="125" spans="2:65" s="1" customFormat="1" ht="10.199999999999999">
      <c r="B125" s="34"/>
      <c r="D125" s="146" t="s">
        <v>141</v>
      </c>
      <c r="F125" s="147" t="s">
        <v>633</v>
      </c>
      <c r="I125" s="148"/>
      <c r="L125" s="34"/>
      <c r="M125" s="149"/>
      <c r="T125" s="55"/>
      <c r="AT125" s="19" t="s">
        <v>141</v>
      </c>
      <c r="AU125" s="19" t="s">
        <v>81</v>
      </c>
    </row>
    <row r="126" spans="2:65" s="1" customFormat="1" ht="16.5" customHeight="1">
      <c r="B126" s="34"/>
      <c r="C126" s="179" t="s">
        <v>267</v>
      </c>
      <c r="D126" s="179" t="s">
        <v>329</v>
      </c>
      <c r="E126" s="180" t="s">
        <v>635</v>
      </c>
      <c r="F126" s="181" t="s">
        <v>636</v>
      </c>
      <c r="G126" s="182" t="s">
        <v>422</v>
      </c>
      <c r="H126" s="183">
        <v>3</v>
      </c>
      <c r="I126" s="184"/>
      <c r="J126" s="185">
        <f>ROUND(I126*H126,2)</f>
        <v>0</v>
      </c>
      <c r="K126" s="181" t="s">
        <v>19</v>
      </c>
      <c r="L126" s="186"/>
      <c r="M126" s="187" t="s">
        <v>19</v>
      </c>
      <c r="N126" s="188" t="s">
        <v>43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593</v>
      </c>
      <c r="AT126" s="144" t="s">
        <v>329</v>
      </c>
      <c r="AU126" s="144" t="s">
        <v>81</v>
      </c>
      <c r="AY126" s="19" t="s">
        <v>132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9" t="s">
        <v>79</v>
      </c>
      <c r="BK126" s="145">
        <f>ROUND(I126*H126,2)</f>
        <v>0</v>
      </c>
      <c r="BL126" s="19" t="s">
        <v>594</v>
      </c>
      <c r="BM126" s="144" t="s">
        <v>637</v>
      </c>
    </row>
    <row r="127" spans="2:65" s="1" customFormat="1" ht="10.199999999999999">
      <c r="B127" s="34"/>
      <c r="D127" s="146" t="s">
        <v>141</v>
      </c>
      <c r="F127" s="147" t="s">
        <v>636</v>
      </c>
      <c r="I127" s="148"/>
      <c r="L127" s="34"/>
      <c r="M127" s="149"/>
      <c r="T127" s="55"/>
      <c r="AT127" s="19" t="s">
        <v>141</v>
      </c>
      <c r="AU127" s="19" t="s">
        <v>81</v>
      </c>
    </row>
    <row r="128" spans="2:65" s="1" customFormat="1" ht="16.5" customHeight="1">
      <c r="B128" s="34"/>
      <c r="C128" s="179" t="s">
        <v>278</v>
      </c>
      <c r="D128" s="179" t="s">
        <v>329</v>
      </c>
      <c r="E128" s="180" t="s">
        <v>638</v>
      </c>
      <c r="F128" s="181" t="s">
        <v>639</v>
      </c>
      <c r="G128" s="182" t="s">
        <v>422</v>
      </c>
      <c r="H128" s="183">
        <v>2</v>
      </c>
      <c r="I128" s="184"/>
      <c r="J128" s="185">
        <f>ROUND(I128*H128,2)</f>
        <v>0</v>
      </c>
      <c r="K128" s="181" t="s">
        <v>19</v>
      </c>
      <c r="L128" s="186"/>
      <c r="M128" s="187" t="s">
        <v>19</v>
      </c>
      <c r="N128" s="188" t="s">
        <v>43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593</v>
      </c>
      <c r="AT128" s="144" t="s">
        <v>329</v>
      </c>
      <c r="AU128" s="144" t="s">
        <v>81</v>
      </c>
      <c r="AY128" s="19" t="s">
        <v>132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9" t="s">
        <v>79</v>
      </c>
      <c r="BK128" s="145">
        <f>ROUND(I128*H128,2)</f>
        <v>0</v>
      </c>
      <c r="BL128" s="19" t="s">
        <v>594</v>
      </c>
      <c r="BM128" s="144" t="s">
        <v>640</v>
      </c>
    </row>
    <row r="129" spans="2:65" s="1" customFormat="1" ht="10.199999999999999">
      <c r="B129" s="34"/>
      <c r="D129" s="146" t="s">
        <v>141</v>
      </c>
      <c r="F129" s="147" t="s">
        <v>639</v>
      </c>
      <c r="I129" s="148"/>
      <c r="L129" s="34"/>
      <c r="M129" s="149"/>
      <c r="T129" s="55"/>
      <c r="AT129" s="19" t="s">
        <v>141</v>
      </c>
      <c r="AU129" s="19" t="s">
        <v>81</v>
      </c>
    </row>
    <row r="130" spans="2:65" s="1" customFormat="1" ht="16.5" customHeight="1">
      <c r="B130" s="34"/>
      <c r="C130" s="179" t="s">
        <v>290</v>
      </c>
      <c r="D130" s="179" t="s">
        <v>329</v>
      </c>
      <c r="E130" s="180" t="s">
        <v>641</v>
      </c>
      <c r="F130" s="181" t="s">
        <v>642</v>
      </c>
      <c r="G130" s="182" t="s">
        <v>422</v>
      </c>
      <c r="H130" s="183">
        <v>2</v>
      </c>
      <c r="I130" s="184"/>
      <c r="J130" s="185">
        <f>ROUND(I130*H130,2)</f>
        <v>0</v>
      </c>
      <c r="K130" s="181" t="s">
        <v>19</v>
      </c>
      <c r="L130" s="186"/>
      <c r="M130" s="187" t="s">
        <v>19</v>
      </c>
      <c r="N130" s="188" t="s">
        <v>43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593</v>
      </c>
      <c r="AT130" s="144" t="s">
        <v>329</v>
      </c>
      <c r="AU130" s="144" t="s">
        <v>81</v>
      </c>
      <c r="AY130" s="19" t="s">
        <v>132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9" t="s">
        <v>79</v>
      </c>
      <c r="BK130" s="145">
        <f>ROUND(I130*H130,2)</f>
        <v>0</v>
      </c>
      <c r="BL130" s="19" t="s">
        <v>594</v>
      </c>
      <c r="BM130" s="144" t="s">
        <v>643</v>
      </c>
    </row>
    <row r="131" spans="2:65" s="1" customFormat="1" ht="10.199999999999999">
      <c r="B131" s="34"/>
      <c r="D131" s="146" t="s">
        <v>141</v>
      </c>
      <c r="F131" s="147" t="s">
        <v>642</v>
      </c>
      <c r="I131" s="148"/>
      <c r="L131" s="34"/>
      <c r="M131" s="149"/>
      <c r="T131" s="55"/>
      <c r="AT131" s="19" t="s">
        <v>141</v>
      </c>
      <c r="AU131" s="19" t="s">
        <v>81</v>
      </c>
    </row>
    <row r="132" spans="2:65" s="1" customFormat="1" ht="16.5" customHeight="1">
      <c r="B132" s="34"/>
      <c r="C132" s="179" t="s">
        <v>300</v>
      </c>
      <c r="D132" s="179" t="s">
        <v>329</v>
      </c>
      <c r="E132" s="180" t="s">
        <v>644</v>
      </c>
      <c r="F132" s="181" t="s">
        <v>645</v>
      </c>
      <c r="G132" s="182" t="s">
        <v>19</v>
      </c>
      <c r="H132" s="183">
        <v>9</v>
      </c>
      <c r="I132" s="184"/>
      <c r="J132" s="185">
        <f>ROUND(I132*H132,2)</f>
        <v>0</v>
      </c>
      <c r="K132" s="181" t="s">
        <v>19</v>
      </c>
      <c r="L132" s="186"/>
      <c r="M132" s="187" t="s">
        <v>19</v>
      </c>
      <c r="N132" s="188" t="s">
        <v>43</v>
      </c>
      <c r="P132" s="142">
        <f>O132*H132</f>
        <v>0</v>
      </c>
      <c r="Q132" s="142">
        <v>0</v>
      </c>
      <c r="R132" s="142">
        <f>Q132*H132</f>
        <v>0</v>
      </c>
      <c r="S132" s="142">
        <v>0</v>
      </c>
      <c r="T132" s="143">
        <f>S132*H132</f>
        <v>0</v>
      </c>
      <c r="AR132" s="144" t="s">
        <v>593</v>
      </c>
      <c r="AT132" s="144" t="s">
        <v>329</v>
      </c>
      <c r="AU132" s="144" t="s">
        <v>81</v>
      </c>
      <c r="AY132" s="19" t="s">
        <v>132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9" t="s">
        <v>79</v>
      </c>
      <c r="BK132" s="145">
        <f>ROUND(I132*H132,2)</f>
        <v>0</v>
      </c>
      <c r="BL132" s="19" t="s">
        <v>594</v>
      </c>
      <c r="BM132" s="144" t="s">
        <v>646</v>
      </c>
    </row>
    <row r="133" spans="2:65" s="1" customFormat="1" ht="10.199999999999999">
      <c r="B133" s="34"/>
      <c r="D133" s="146" t="s">
        <v>141</v>
      </c>
      <c r="F133" s="147" t="s">
        <v>645</v>
      </c>
      <c r="I133" s="148"/>
      <c r="L133" s="34"/>
      <c r="M133" s="149"/>
      <c r="T133" s="55"/>
      <c r="AT133" s="19" t="s">
        <v>141</v>
      </c>
      <c r="AU133" s="19" t="s">
        <v>81</v>
      </c>
    </row>
    <row r="134" spans="2:65" s="1" customFormat="1" ht="16.5" customHeight="1">
      <c r="B134" s="34"/>
      <c r="C134" s="179" t="s">
        <v>307</v>
      </c>
      <c r="D134" s="179" t="s">
        <v>329</v>
      </c>
      <c r="E134" s="180" t="s">
        <v>647</v>
      </c>
      <c r="F134" s="181" t="s">
        <v>648</v>
      </c>
      <c r="G134" s="182" t="s">
        <v>19</v>
      </c>
      <c r="H134" s="183">
        <v>6</v>
      </c>
      <c r="I134" s="184"/>
      <c r="J134" s="185">
        <f>ROUND(I134*H134,2)</f>
        <v>0</v>
      </c>
      <c r="K134" s="181" t="s">
        <v>19</v>
      </c>
      <c r="L134" s="186"/>
      <c r="M134" s="187" t="s">
        <v>19</v>
      </c>
      <c r="N134" s="188" t="s">
        <v>43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593</v>
      </c>
      <c r="AT134" s="144" t="s">
        <v>329</v>
      </c>
      <c r="AU134" s="144" t="s">
        <v>81</v>
      </c>
      <c r="AY134" s="19" t="s">
        <v>132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9" t="s">
        <v>79</v>
      </c>
      <c r="BK134" s="145">
        <f>ROUND(I134*H134,2)</f>
        <v>0</v>
      </c>
      <c r="BL134" s="19" t="s">
        <v>594</v>
      </c>
      <c r="BM134" s="144" t="s">
        <v>649</v>
      </c>
    </row>
    <row r="135" spans="2:65" s="1" customFormat="1" ht="10.199999999999999">
      <c r="B135" s="34"/>
      <c r="D135" s="146" t="s">
        <v>141</v>
      </c>
      <c r="F135" s="147" t="s">
        <v>648</v>
      </c>
      <c r="I135" s="148"/>
      <c r="L135" s="34"/>
      <c r="M135" s="149"/>
      <c r="T135" s="55"/>
      <c r="AT135" s="19" t="s">
        <v>141</v>
      </c>
      <c r="AU135" s="19" t="s">
        <v>81</v>
      </c>
    </row>
    <row r="136" spans="2:65" s="1" customFormat="1" ht="21.75" customHeight="1">
      <c r="B136" s="34"/>
      <c r="C136" s="179" t="s">
        <v>7</v>
      </c>
      <c r="D136" s="179" t="s">
        <v>329</v>
      </c>
      <c r="E136" s="180" t="s">
        <v>650</v>
      </c>
      <c r="F136" s="181" t="s">
        <v>651</v>
      </c>
      <c r="G136" s="182" t="s">
        <v>19</v>
      </c>
      <c r="H136" s="183">
        <v>2</v>
      </c>
      <c r="I136" s="184"/>
      <c r="J136" s="185">
        <f>ROUND(I136*H136,2)</f>
        <v>0</v>
      </c>
      <c r="K136" s="181" t="s">
        <v>19</v>
      </c>
      <c r="L136" s="186"/>
      <c r="M136" s="187" t="s">
        <v>19</v>
      </c>
      <c r="N136" s="188" t="s">
        <v>43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593</v>
      </c>
      <c r="AT136" s="144" t="s">
        <v>329</v>
      </c>
      <c r="AU136" s="144" t="s">
        <v>81</v>
      </c>
      <c r="AY136" s="19" t="s">
        <v>132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9" t="s">
        <v>79</v>
      </c>
      <c r="BK136" s="145">
        <f>ROUND(I136*H136,2)</f>
        <v>0</v>
      </c>
      <c r="BL136" s="19" t="s">
        <v>594</v>
      </c>
      <c r="BM136" s="144" t="s">
        <v>652</v>
      </c>
    </row>
    <row r="137" spans="2:65" s="1" customFormat="1" ht="10.199999999999999">
      <c r="B137" s="34"/>
      <c r="D137" s="146" t="s">
        <v>141</v>
      </c>
      <c r="F137" s="147" t="s">
        <v>651</v>
      </c>
      <c r="I137" s="148"/>
      <c r="L137" s="34"/>
      <c r="M137" s="149"/>
      <c r="T137" s="55"/>
      <c r="AT137" s="19" t="s">
        <v>141</v>
      </c>
      <c r="AU137" s="19" t="s">
        <v>81</v>
      </c>
    </row>
    <row r="138" spans="2:65" s="1" customFormat="1" ht="21.75" customHeight="1">
      <c r="B138" s="34"/>
      <c r="C138" s="179" t="s">
        <v>322</v>
      </c>
      <c r="D138" s="179" t="s">
        <v>329</v>
      </c>
      <c r="E138" s="180" t="s">
        <v>653</v>
      </c>
      <c r="F138" s="181" t="s">
        <v>654</v>
      </c>
      <c r="G138" s="182" t="s">
        <v>19</v>
      </c>
      <c r="H138" s="183">
        <v>1</v>
      </c>
      <c r="I138" s="184"/>
      <c r="J138" s="185">
        <f>ROUND(I138*H138,2)</f>
        <v>0</v>
      </c>
      <c r="K138" s="181" t="s">
        <v>19</v>
      </c>
      <c r="L138" s="186"/>
      <c r="M138" s="187" t="s">
        <v>19</v>
      </c>
      <c r="N138" s="188" t="s">
        <v>43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593</v>
      </c>
      <c r="AT138" s="144" t="s">
        <v>329</v>
      </c>
      <c r="AU138" s="144" t="s">
        <v>81</v>
      </c>
      <c r="AY138" s="19" t="s">
        <v>132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9" t="s">
        <v>79</v>
      </c>
      <c r="BK138" s="145">
        <f>ROUND(I138*H138,2)</f>
        <v>0</v>
      </c>
      <c r="BL138" s="19" t="s">
        <v>594</v>
      </c>
      <c r="BM138" s="144" t="s">
        <v>655</v>
      </c>
    </row>
    <row r="139" spans="2:65" s="1" customFormat="1" ht="10.199999999999999">
      <c r="B139" s="34"/>
      <c r="D139" s="146" t="s">
        <v>141</v>
      </c>
      <c r="F139" s="147" t="s">
        <v>654</v>
      </c>
      <c r="I139" s="148"/>
      <c r="L139" s="34"/>
      <c r="M139" s="149"/>
      <c r="T139" s="55"/>
      <c r="AT139" s="19" t="s">
        <v>141</v>
      </c>
      <c r="AU139" s="19" t="s">
        <v>81</v>
      </c>
    </row>
    <row r="140" spans="2:65" s="1" customFormat="1" ht="16.5" customHeight="1">
      <c r="B140" s="34"/>
      <c r="C140" s="179" t="s">
        <v>328</v>
      </c>
      <c r="D140" s="179" t="s">
        <v>329</v>
      </c>
      <c r="E140" s="180" t="s">
        <v>656</v>
      </c>
      <c r="F140" s="181" t="s">
        <v>657</v>
      </c>
      <c r="G140" s="182" t="s">
        <v>19</v>
      </c>
      <c r="H140" s="183">
        <v>2</v>
      </c>
      <c r="I140" s="184"/>
      <c r="J140" s="185">
        <f>ROUND(I140*H140,2)</f>
        <v>0</v>
      </c>
      <c r="K140" s="181" t="s">
        <v>19</v>
      </c>
      <c r="L140" s="186"/>
      <c r="M140" s="187" t="s">
        <v>19</v>
      </c>
      <c r="N140" s="188" t="s">
        <v>43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593</v>
      </c>
      <c r="AT140" s="144" t="s">
        <v>329</v>
      </c>
      <c r="AU140" s="144" t="s">
        <v>81</v>
      </c>
      <c r="AY140" s="19" t="s">
        <v>132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9" t="s">
        <v>79</v>
      </c>
      <c r="BK140" s="145">
        <f>ROUND(I140*H140,2)</f>
        <v>0</v>
      </c>
      <c r="BL140" s="19" t="s">
        <v>594</v>
      </c>
      <c r="BM140" s="144" t="s">
        <v>658</v>
      </c>
    </row>
    <row r="141" spans="2:65" s="1" customFormat="1" ht="10.199999999999999">
      <c r="B141" s="34"/>
      <c r="D141" s="146" t="s">
        <v>141</v>
      </c>
      <c r="F141" s="147" t="s">
        <v>657</v>
      </c>
      <c r="I141" s="148"/>
      <c r="L141" s="34"/>
      <c r="M141" s="149"/>
      <c r="T141" s="55"/>
      <c r="AT141" s="19" t="s">
        <v>141</v>
      </c>
      <c r="AU141" s="19" t="s">
        <v>81</v>
      </c>
    </row>
    <row r="142" spans="2:65" s="1" customFormat="1" ht="16.5" customHeight="1">
      <c r="B142" s="34"/>
      <c r="C142" s="179" t="s">
        <v>335</v>
      </c>
      <c r="D142" s="179" t="s">
        <v>329</v>
      </c>
      <c r="E142" s="180" t="s">
        <v>659</v>
      </c>
      <c r="F142" s="181" t="s">
        <v>660</v>
      </c>
      <c r="G142" s="182" t="s">
        <v>19</v>
      </c>
      <c r="H142" s="183">
        <v>6</v>
      </c>
      <c r="I142" s="184"/>
      <c r="J142" s="185">
        <f>ROUND(I142*H142,2)</f>
        <v>0</v>
      </c>
      <c r="K142" s="181" t="s">
        <v>19</v>
      </c>
      <c r="L142" s="186"/>
      <c r="M142" s="187" t="s">
        <v>19</v>
      </c>
      <c r="N142" s="188" t="s">
        <v>43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593</v>
      </c>
      <c r="AT142" s="144" t="s">
        <v>329</v>
      </c>
      <c r="AU142" s="144" t="s">
        <v>81</v>
      </c>
      <c r="AY142" s="19" t="s">
        <v>132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9" t="s">
        <v>79</v>
      </c>
      <c r="BK142" s="145">
        <f>ROUND(I142*H142,2)</f>
        <v>0</v>
      </c>
      <c r="BL142" s="19" t="s">
        <v>594</v>
      </c>
      <c r="BM142" s="144" t="s">
        <v>661</v>
      </c>
    </row>
    <row r="143" spans="2:65" s="1" customFormat="1" ht="10.199999999999999">
      <c r="B143" s="34"/>
      <c r="D143" s="146" t="s">
        <v>141</v>
      </c>
      <c r="F143" s="147" t="s">
        <v>660</v>
      </c>
      <c r="I143" s="148"/>
      <c r="L143" s="34"/>
      <c r="M143" s="149"/>
      <c r="T143" s="55"/>
      <c r="AT143" s="19" t="s">
        <v>141</v>
      </c>
      <c r="AU143" s="19" t="s">
        <v>81</v>
      </c>
    </row>
    <row r="144" spans="2:65" s="1" customFormat="1" ht="16.5" customHeight="1">
      <c r="B144" s="34"/>
      <c r="C144" s="179" t="s">
        <v>341</v>
      </c>
      <c r="D144" s="179" t="s">
        <v>329</v>
      </c>
      <c r="E144" s="180" t="s">
        <v>662</v>
      </c>
      <c r="F144" s="181" t="s">
        <v>663</v>
      </c>
      <c r="G144" s="182" t="s">
        <v>19</v>
      </c>
      <c r="H144" s="183">
        <v>1</v>
      </c>
      <c r="I144" s="184"/>
      <c r="J144" s="185">
        <f>ROUND(I144*H144,2)</f>
        <v>0</v>
      </c>
      <c r="K144" s="181" t="s">
        <v>19</v>
      </c>
      <c r="L144" s="186"/>
      <c r="M144" s="187" t="s">
        <v>19</v>
      </c>
      <c r="N144" s="188" t="s">
        <v>43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593</v>
      </c>
      <c r="AT144" s="144" t="s">
        <v>329</v>
      </c>
      <c r="AU144" s="144" t="s">
        <v>81</v>
      </c>
      <c r="AY144" s="19" t="s">
        <v>132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9" t="s">
        <v>79</v>
      </c>
      <c r="BK144" s="145">
        <f>ROUND(I144*H144,2)</f>
        <v>0</v>
      </c>
      <c r="BL144" s="19" t="s">
        <v>594</v>
      </c>
      <c r="BM144" s="144" t="s">
        <v>664</v>
      </c>
    </row>
    <row r="145" spans="2:65" s="1" customFormat="1" ht="10.199999999999999">
      <c r="B145" s="34"/>
      <c r="D145" s="146" t="s">
        <v>141</v>
      </c>
      <c r="F145" s="147" t="s">
        <v>663</v>
      </c>
      <c r="I145" s="148"/>
      <c r="L145" s="34"/>
      <c r="M145" s="149"/>
      <c r="T145" s="55"/>
      <c r="AT145" s="19" t="s">
        <v>141</v>
      </c>
      <c r="AU145" s="19" t="s">
        <v>81</v>
      </c>
    </row>
    <row r="146" spans="2:65" s="1" customFormat="1" ht="16.5" customHeight="1">
      <c r="B146" s="34"/>
      <c r="C146" s="179" t="s">
        <v>347</v>
      </c>
      <c r="D146" s="179" t="s">
        <v>329</v>
      </c>
      <c r="E146" s="180" t="s">
        <v>665</v>
      </c>
      <c r="F146" s="181" t="s">
        <v>666</v>
      </c>
      <c r="G146" s="182" t="s">
        <v>19</v>
      </c>
      <c r="H146" s="183">
        <v>1</v>
      </c>
      <c r="I146" s="184"/>
      <c r="J146" s="185">
        <f>ROUND(I146*H146,2)</f>
        <v>0</v>
      </c>
      <c r="K146" s="181" t="s">
        <v>19</v>
      </c>
      <c r="L146" s="186"/>
      <c r="M146" s="187" t="s">
        <v>19</v>
      </c>
      <c r="N146" s="188" t="s">
        <v>43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593</v>
      </c>
      <c r="AT146" s="144" t="s">
        <v>329</v>
      </c>
      <c r="AU146" s="144" t="s">
        <v>81</v>
      </c>
      <c r="AY146" s="19" t="s">
        <v>132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9" t="s">
        <v>79</v>
      </c>
      <c r="BK146" s="145">
        <f>ROUND(I146*H146,2)</f>
        <v>0</v>
      </c>
      <c r="BL146" s="19" t="s">
        <v>594</v>
      </c>
      <c r="BM146" s="144" t="s">
        <v>667</v>
      </c>
    </row>
    <row r="147" spans="2:65" s="1" customFormat="1" ht="10.199999999999999">
      <c r="B147" s="34"/>
      <c r="D147" s="146" t="s">
        <v>141</v>
      </c>
      <c r="F147" s="147" t="s">
        <v>666</v>
      </c>
      <c r="I147" s="148"/>
      <c r="L147" s="34"/>
      <c r="M147" s="149"/>
      <c r="T147" s="55"/>
      <c r="AT147" s="19" t="s">
        <v>141</v>
      </c>
      <c r="AU147" s="19" t="s">
        <v>81</v>
      </c>
    </row>
    <row r="148" spans="2:65" s="11" customFormat="1" ht="25.95" customHeight="1">
      <c r="B148" s="121"/>
      <c r="D148" s="122" t="s">
        <v>71</v>
      </c>
      <c r="E148" s="123" t="s">
        <v>329</v>
      </c>
      <c r="F148" s="123" t="s">
        <v>668</v>
      </c>
      <c r="I148" s="124"/>
      <c r="J148" s="125">
        <f>BK148</f>
        <v>0</v>
      </c>
      <c r="L148" s="121"/>
      <c r="M148" s="126"/>
      <c r="P148" s="127">
        <f>P149+P206</f>
        <v>0</v>
      </c>
      <c r="R148" s="127">
        <f>R149+R206</f>
        <v>12.321734000000001</v>
      </c>
      <c r="T148" s="128">
        <f>T149+T206</f>
        <v>0</v>
      </c>
      <c r="AR148" s="122" t="s">
        <v>154</v>
      </c>
      <c r="AT148" s="129" t="s">
        <v>71</v>
      </c>
      <c r="AU148" s="129" t="s">
        <v>72</v>
      </c>
      <c r="AY148" s="122" t="s">
        <v>132</v>
      </c>
      <c r="BK148" s="130">
        <f>BK149+BK206</f>
        <v>0</v>
      </c>
    </row>
    <row r="149" spans="2:65" s="11" customFormat="1" ht="22.8" customHeight="1">
      <c r="B149" s="121"/>
      <c r="D149" s="122" t="s">
        <v>71</v>
      </c>
      <c r="E149" s="131" t="s">
        <v>669</v>
      </c>
      <c r="F149" s="131" t="s">
        <v>670</v>
      </c>
      <c r="I149" s="124"/>
      <c r="J149" s="132">
        <f>BK149</f>
        <v>0</v>
      </c>
      <c r="L149" s="121"/>
      <c r="M149" s="126"/>
      <c r="P149" s="127">
        <f>SUM(P150:P205)</f>
        <v>0</v>
      </c>
      <c r="R149" s="127">
        <f>SUM(R150:R205)</f>
        <v>0</v>
      </c>
      <c r="T149" s="128">
        <f>SUM(T150:T205)</f>
        <v>0</v>
      </c>
      <c r="AR149" s="122" t="s">
        <v>154</v>
      </c>
      <c r="AT149" s="129" t="s">
        <v>71</v>
      </c>
      <c r="AU149" s="129" t="s">
        <v>79</v>
      </c>
      <c r="AY149" s="122" t="s">
        <v>132</v>
      </c>
      <c r="BK149" s="130">
        <f>SUM(BK150:BK205)</f>
        <v>0</v>
      </c>
    </row>
    <row r="150" spans="2:65" s="1" customFormat="1" ht="24.15" customHeight="1">
      <c r="B150" s="34"/>
      <c r="C150" s="133" t="s">
        <v>356</v>
      </c>
      <c r="D150" s="133" t="s">
        <v>134</v>
      </c>
      <c r="E150" s="134" t="s">
        <v>671</v>
      </c>
      <c r="F150" s="135" t="s">
        <v>672</v>
      </c>
      <c r="G150" s="136" t="s">
        <v>196</v>
      </c>
      <c r="H150" s="137">
        <v>48</v>
      </c>
      <c r="I150" s="138"/>
      <c r="J150" s="139">
        <f>ROUND(I150*H150,2)</f>
        <v>0</v>
      </c>
      <c r="K150" s="135" t="s">
        <v>19</v>
      </c>
      <c r="L150" s="34"/>
      <c r="M150" s="140" t="s">
        <v>19</v>
      </c>
      <c r="N150" s="141" t="s">
        <v>43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594</v>
      </c>
      <c r="AT150" s="144" t="s">
        <v>134</v>
      </c>
      <c r="AU150" s="144" t="s">
        <v>81</v>
      </c>
      <c r="AY150" s="19" t="s">
        <v>132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9" t="s">
        <v>79</v>
      </c>
      <c r="BK150" s="145">
        <f>ROUND(I150*H150,2)</f>
        <v>0</v>
      </c>
      <c r="BL150" s="19" t="s">
        <v>594</v>
      </c>
      <c r="BM150" s="144" t="s">
        <v>673</v>
      </c>
    </row>
    <row r="151" spans="2:65" s="1" customFormat="1" ht="10.199999999999999">
      <c r="B151" s="34"/>
      <c r="D151" s="146" t="s">
        <v>141</v>
      </c>
      <c r="F151" s="147" t="s">
        <v>672</v>
      </c>
      <c r="I151" s="148"/>
      <c r="L151" s="34"/>
      <c r="M151" s="149"/>
      <c r="T151" s="55"/>
      <c r="AT151" s="19" t="s">
        <v>141</v>
      </c>
      <c r="AU151" s="19" t="s">
        <v>81</v>
      </c>
    </row>
    <row r="152" spans="2:65" s="1" customFormat="1" ht="24.15" customHeight="1">
      <c r="B152" s="34"/>
      <c r="C152" s="133" t="s">
        <v>362</v>
      </c>
      <c r="D152" s="133" t="s">
        <v>134</v>
      </c>
      <c r="E152" s="134" t="s">
        <v>674</v>
      </c>
      <c r="F152" s="135" t="s">
        <v>675</v>
      </c>
      <c r="G152" s="136" t="s">
        <v>196</v>
      </c>
      <c r="H152" s="137">
        <v>62</v>
      </c>
      <c r="I152" s="138"/>
      <c r="J152" s="139">
        <f>ROUND(I152*H152,2)</f>
        <v>0</v>
      </c>
      <c r="K152" s="135" t="s">
        <v>19</v>
      </c>
      <c r="L152" s="34"/>
      <c r="M152" s="140" t="s">
        <v>19</v>
      </c>
      <c r="N152" s="141" t="s">
        <v>43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594</v>
      </c>
      <c r="AT152" s="144" t="s">
        <v>134</v>
      </c>
      <c r="AU152" s="144" t="s">
        <v>81</v>
      </c>
      <c r="AY152" s="19" t="s">
        <v>132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9" t="s">
        <v>79</v>
      </c>
      <c r="BK152" s="145">
        <f>ROUND(I152*H152,2)</f>
        <v>0</v>
      </c>
      <c r="BL152" s="19" t="s">
        <v>594</v>
      </c>
      <c r="BM152" s="144" t="s">
        <v>676</v>
      </c>
    </row>
    <row r="153" spans="2:65" s="1" customFormat="1" ht="10.199999999999999">
      <c r="B153" s="34"/>
      <c r="D153" s="146" t="s">
        <v>141</v>
      </c>
      <c r="F153" s="147" t="s">
        <v>677</v>
      </c>
      <c r="I153" s="148"/>
      <c r="L153" s="34"/>
      <c r="M153" s="149"/>
      <c r="T153" s="55"/>
      <c r="AT153" s="19" t="s">
        <v>141</v>
      </c>
      <c r="AU153" s="19" t="s">
        <v>81</v>
      </c>
    </row>
    <row r="154" spans="2:65" s="1" customFormat="1" ht="24.15" customHeight="1">
      <c r="B154" s="34"/>
      <c r="C154" s="133" t="s">
        <v>367</v>
      </c>
      <c r="D154" s="133" t="s">
        <v>134</v>
      </c>
      <c r="E154" s="134" t="s">
        <v>678</v>
      </c>
      <c r="F154" s="135" t="s">
        <v>679</v>
      </c>
      <c r="G154" s="136" t="s">
        <v>587</v>
      </c>
      <c r="H154" s="137">
        <v>6</v>
      </c>
      <c r="I154" s="138"/>
      <c r="J154" s="139">
        <f>ROUND(I154*H154,2)</f>
        <v>0</v>
      </c>
      <c r="K154" s="135" t="s">
        <v>19</v>
      </c>
      <c r="L154" s="34"/>
      <c r="M154" s="140" t="s">
        <v>19</v>
      </c>
      <c r="N154" s="141" t="s">
        <v>43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594</v>
      </c>
      <c r="AT154" s="144" t="s">
        <v>134</v>
      </c>
      <c r="AU154" s="144" t="s">
        <v>81</v>
      </c>
      <c r="AY154" s="19" t="s">
        <v>132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9" t="s">
        <v>79</v>
      </c>
      <c r="BK154" s="145">
        <f>ROUND(I154*H154,2)</f>
        <v>0</v>
      </c>
      <c r="BL154" s="19" t="s">
        <v>594</v>
      </c>
      <c r="BM154" s="144" t="s">
        <v>680</v>
      </c>
    </row>
    <row r="155" spans="2:65" s="1" customFormat="1" ht="10.199999999999999">
      <c r="B155" s="34"/>
      <c r="D155" s="146" t="s">
        <v>141</v>
      </c>
      <c r="F155" s="147" t="s">
        <v>679</v>
      </c>
      <c r="I155" s="148"/>
      <c r="L155" s="34"/>
      <c r="M155" s="149"/>
      <c r="T155" s="55"/>
      <c r="AT155" s="19" t="s">
        <v>141</v>
      </c>
      <c r="AU155" s="19" t="s">
        <v>81</v>
      </c>
    </row>
    <row r="156" spans="2:65" s="1" customFormat="1" ht="24.15" customHeight="1">
      <c r="B156" s="34"/>
      <c r="C156" s="133" t="s">
        <v>374</v>
      </c>
      <c r="D156" s="133" t="s">
        <v>134</v>
      </c>
      <c r="E156" s="134" t="s">
        <v>681</v>
      </c>
      <c r="F156" s="135" t="s">
        <v>682</v>
      </c>
      <c r="G156" s="136" t="s">
        <v>587</v>
      </c>
      <c r="H156" s="137">
        <v>10</v>
      </c>
      <c r="I156" s="138"/>
      <c r="J156" s="139">
        <f>ROUND(I156*H156,2)</f>
        <v>0</v>
      </c>
      <c r="K156" s="135" t="s">
        <v>19</v>
      </c>
      <c r="L156" s="34"/>
      <c r="M156" s="140" t="s">
        <v>19</v>
      </c>
      <c r="N156" s="141" t="s">
        <v>43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594</v>
      </c>
      <c r="AT156" s="144" t="s">
        <v>134</v>
      </c>
      <c r="AU156" s="144" t="s">
        <v>81</v>
      </c>
      <c r="AY156" s="19" t="s">
        <v>132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9" t="s">
        <v>79</v>
      </c>
      <c r="BK156" s="145">
        <f>ROUND(I156*H156,2)</f>
        <v>0</v>
      </c>
      <c r="BL156" s="19" t="s">
        <v>594</v>
      </c>
      <c r="BM156" s="144" t="s">
        <v>683</v>
      </c>
    </row>
    <row r="157" spans="2:65" s="1" customFormat="1" ht="19.2">
      <c r="B157" s="34"/>
      <c r="D157" s="146" t="s">
        <v>141</v>
      </c>
      <c r="F157" s="147" t="s">
        <v>684</v>
      </c>
      <c r="I157" s="148"/>
      <c r="L157" s="34"/>
      <c r="M157" s="149"/>
      <c r="T157" s="55"/>
      <c r="AT157" s="19" t="s">
        <v>141</v>
      </c>
      <c r="AU157" s="19" t="s">
        <v>81</v>
      </c>
    </row>
    <row r="158" spans="2:65" s="1" customFormat="1" ht="24.15" customHeight="1">
      <c r="B158" s="34"/>
      <c r="C158" s="133" t="s">
        <v>379</v>
      </c>
      <c r="D158" s="133" t="s">
        <v>134</v>
      </c>
      <c r="E158" s="134" t="s">
        <v>685</v>
      </c>
      <c r="F158" s="135" t="s">
        <v>686</v>
      </c>
      <c r="G158" s="136" t="s">
        <v>587</v>
      </c>
      <c r="H158" s="137">
        <v>24</v>
      </c>
      <c r="I158" s="138"/>
      <c r="J158" s="139">
        <f>ROUND(I158*H158,2)</f>
        <v>0</v>
      </c>
      <c r="K158" s="135" t="s">
        <v>19</v>
      </c>
      <c r="L158" s="34"/>
      <c r="M158" s="140" t="s">
        <v>19</v>
      </c>
      <c r="N158" s="141" t="s">
        <v>43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594</v>
      </c>
      <c r="AT158" s="144" t="s">
        <v>134</v>
      </c>
      <c r="AU158" s="144" t="s">
        <v>81</v>
      </c>
      <c r="AY158" s="19" t="s">
        <v>132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9" t="s">
        <v>79</v>
      </c>
      <c r="BK158" s="145">
        <f>ROUND(I158*H158,2)</f>
        <v>0</v>
      </c>
      <c r="BL158" s="19" t="s">
        <v>594</v>
      </c>
      <c r="BM158" s="144" t="s">
        <v>687</v>
      </c>
    </row>
    <row r="159" spans="2:65" s="1" customFormat="1" ht="19.2">
      <c r="B159" s="34"/>
      <c r="D159" s="146" t="s">
        <v>141</v>
      </c>
      <c r="F159" s="147" t="s">
        <v>688</v>
      </c>
      <c r="I159" s="148"/>
      <c r="L159" s="34"/>
      <c r="M159" s="149"/>
      <c r="T159" s="55"/>
      <c r="AT159" s="19" t="s">
        <v>141</v>
      </c>
      <c r="AU159" s="19" t="s">
        <v>81</v>
      </c>
    </row>
    <row r="160" spans="2:65" s="1" customFormat="1" ht="24.15" customHeight="1">
      <c r="B160" s="34"/>
      <c r="C160" s="133" t="s">
        <v>388</v>
      </c>
      <c r="D160" s="133" t="s">
        <v>134</v>
      </c>
      <c r="E160" s="134" t="s">
        <v>689</v>
      </c>
      <c r="F160" s="135" t="s">
        <v>690</v>
      </c>
      <c r="G160" s="136" t="s">
        <v>196</v>
      </c>
      <c r="H160" s="137">
        <v>4</v>
      </c>
      <c r="I160" s="138"/>
      <c r="J160" s="139">
        <f>ROUND(I160*H160,2)</f>
        <v>0</v>
      </c>
      <c r="K160" s="135" t="s">
        <v>19</v>
      </c>
      <c r="L160" s="34"/>
      <c r="M160" s="140" t="s">
        <v>19</v>
      </c>
      <c r="N160" s="141" t="s">
        <v>43</v>
      </c>
      <c r="P160" s="142">
        <f>O160*H160</f>
        <v>0</v>
      </c>
      <c r="Q160" s="142">
        <v>0</v>
      </c>
      <c r="R160" s="142">
        <f>Q160*H160</f>
        <v>0</v>
      </c>
      <c r="S160" s="142">
        <v>0</v>
      </c>
      <c r="T160" s="143">
        <f>S160*H160</f>
        <v>0</v>
      </c>
      <c r="AR160" s="144" t="s">
        <v>594</v>
      </c>
      <c r="AT160" s="144" t="s">
        <v>134</v>
      </c>
      <c r="AU160" s="144" t="s">
        <v>81</v>
      </c>
      <c r="AY160" s="19" t="s">
        <v>132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9" t="s">
        <v>79</v>
      </c>
      <c r="BK160" s="145">
        <f>ROUND(I160*H160,2)</f>
        <v>0</v>
      </c>
      <c r="BL160" s="19" t="s">
        <v>594</v>
      </c>
      <c r="BM160" s="144" t="s">
        <v>691</v>
      </c>
    </row>
    <row r="161" spans="2:65" s="1" customFormat="1" ht="19.2">
      <c r="B161" s="34"/>
      <c r="D161" s="146" t="s">
        <v>141</v>
      </c>
      <c r="F161" s="147" t="s">
        <v>692</v>
      </c>
      <c r="I161" s="148"/>
      <c r="L161" s="34"/>
      <c r="M161" s="149"/>
      <c r="T161" s="55"/>
      <c r="AT161" s="19" t="s">
        <v>141</v>
      </c>
      <c r="AU161" s="19" t="s">
        <v>81</v>
      </c>
    </row>
    <row r="162" spans="2:65" s="1" customFormat="1" ht="24.15" customHeight="1">
      <c r="B162" s="34"/>
      <c r="C162" s="133" t="s">
        <v>394</v>
      </c>
      <c r="D162" s="133" t="s">
        <v>134</v>
      </c>
      <c r="E162" s="134" t="s">
        <v>693</v>
      </c>
      <c r="F162" s="135" t="s">
        <v>694</v>
      </c>
      <c r="G162" s="136" t="s">
        <v>196</v>
      </c>
      <c r="H162" s="137">
        <v>1</v>
      </c>
      <c r="I162" s="138"/>
      <c r="J162" s="139">
        <f>ROUND(I162*H162,2)</f>
        <v>0</v>
      </c>
      <c r="K162" s="135" t="s">
        <v>19</v>
      </c>
      <c r="L162" s="34"/>
      <c r="M162" s="140" t="s">
        <v>19</v>
      </c>
      <c r="N162" s="141" t="s">
        <v>43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594</v>
      </c>
      <c r="AT162" s="144" t="s">
        <v>134</v>
      </c>
      <c r="AU162" s="144" t="s">
        <v>81</v>
      </c>
      <c r="AY162" s="19" t="s">
        <v>132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9" t="s">
        <v>79</v>
      </c>
      <c r="BK162" s="145">
        <f>ROUND(I162*H162,2)</f>
        <v>0</v>
      </c>
      <c r="BL162" s="19" t="s">
        <v>594</v>
      </c>
      <c r="BM162" s="144" t="s">
        <v>695</v>
      </c>
    </row>
    <row r="163" spans="2:65" s="1" customFormat="1" ht="10.199999999999999">
      <c r="B163" s="34"/>
      <c r="D163" s="146" t="s">
        <v>141</v>
      </c>
      <c r="F163" s="147" t="s">
        <v>694</v>
      </c>
      <c r="I163" s="148"/>
      <c r="L163" s="34"/>
      <c r="M163" s="149"/>
      <c r="T163" s="55"/>
      <c r="AT163" s="19" t="s">
        <v>141</v>
      </c>
      <c r="AU163" s="19" t="s">
        <v>81</v>
      </c>
    </row>
    <row r="164" spans="2:65" s="1" customFormat="1" ht="24.15" customHeight="1">
      <c r="B164" s="34"/>
      <c r="C164" s="133" t="s">
        <v>402</v>
      </c>
      <c r="D164" s="133" t="s">
        <v>134</v>
      </c>
      <c r="E164" s="134" t="s">
        <v>696</v>
      </c>
      <c r="F164" s="135" t="s">
        <v>697</v>
      </c>
      <c r="G164" s="136" t="s">
        <v>196</v>
      </c>
      <c r="H164" s="137">
        <v>4</v>
      </c>
      <c r="I164" s="138"/>
      <c r="J164" s="139">
        <f>ROUND(I164*H164,2)</f>
        <v>0</v>
      </c>
      <c r="K164" s="135" t="s">
        <v>19</v>
      </c>
      <c r="L164" s="34"/>
      <c r="M164" s="140" t="s">
        <v>19</v>
      </c>
      <c r="N164" s="141" t="s">
        <v>43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594</v>
      </c>
      <c r="AT164" s="144" t="s">
        <v>134</v>
      </c>
      <c r="AU164" s="144" t="s">
        <v>81</v>
      </c>
      <c r="AY164" s="19" t="s">
        <v>132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9" t="s">
        <v>79</v>
      </c>
      <c r="BK164" s="145">
        <f>ROUND(I164*H164,2)</f>
        <v>0</v>
      </c>
      <c r="BL164" s="19" t="s">
        <v>594</v>
      </c>
      <c r="BM164" s="144" t="s">
        <v>698</v>
      </c>
    </row>
    <row r="165" spans="2:65" s="1" customFormat="1" ht="19.2">
      <c r="B165" s="34"/>
      <c r="D165" s="146" t="s">
        <v>141</v>
      </c>
      <c r="F165" s="147" t="s">
        <v>697</v>
      </c>
      <c r="I165" s="148"/>
      <c r="L165" s="34"/>
      <c r="M165" s="149"/>
      <c r="T165" s="55"/>
      <c r="AT165" s="19" t="s">
        <v>141</v>
      </c>
      <c r="AU165" s="19" t="s">
        <v>81</v>
      </c>
    </row>
    <row r="166" spans="2:65" s="1" customFormat="1" ht="24.15" customHeight="1">
      <c r="B166" s="34"/>
      <c r="C166" s="133" t="s">
        <v>407</v>
      </c>
      <c r="D166" s="133" t="s">
        <v>134</v>
      </c>
      <c r="E166" s="134" t="s">
        <v>699</v>
      </c>
      <c r="F166" s="135" t="s">
        <v>700</v>
      </c>
      <c r="G166" s="136" t="s">
        <v>196</v>
      </c>
      <c r="H166" s="137">
        <v>1</v>
      </c>
      <c r="I166" s="138"/>
      <c r="J166" s="139">
        <f>ROUND(I166*H166,2)</f>
        <v>0</v>
      </c>
      <c r="K166" s="135" t="s">
        <v>19</v>
      </c>
      <c r="L166" s="34"/>
      <c r="M166" s="140" t="s">
        <v>19</v>
      </c>
      <c r="N166" s="141" t="s">
        <v>43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594</v>
      </c>
      <c r="AT166" s="144" t="s">
        <v>134</v>
      </c>
      <c r="AU166" s="144" t="s">
        <v>81</v>
      </c>
      <c r="AY166" s="19" t="s">
        <v>132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9" t="s">
        <v>79</v>
      </c>
      <c r="BK166" s="145">
        <f>ROUND(I166*H166,2)</f>
        <v>0</v>
      </c>
      <c r="BL166" s="19" t="s">
        <v>594</v>
      </c>
      <c r="BM166" s="144" t="s">
        <v>701</v>
      </c>
    </row>
    <row r="167" spans="2:65" s="1" customFormat="1" ht="10.199999999999999">
      <c r="B167" s="34"/>
      <c r="D167" s="146" t="s">
        <v>141</v>
      </c>
      <c r="F167" s="147" t="s">
        <v>700</v>
      </c>
      <c r="I167" s="148"/>
      <c r="L167" s="34"/>
      <c r="M167" s="149"/>
      <c r="T167" s="55"/>
      <c r="AT167" s="19" t="s">
        <v>141</v>
      </c>
      <c r="AU167" s="19" t="s">
        <v>81</v>
      </c>
    </row>
    <row r="168" spans="2:65" s="1" customFormat="1" ht="24.15" customHeight="1">
      <c r="B168" s="34"/>
      <c r="C168" s="133" t="s">
        <v>419</v>
      </c>
      <c r="D168" s="133" t="s">
        <v>134</v>
      </c>
      <c r="E168" s="134" t="s">
        <v>702</v>
      </c>
      <c r="F168" s="135" t="s">
        <v>703</v>
      </c>
      <c r="G168" s="136" t="s">
        <v>587</v>
      </c>
      <c r="H168" s="137">
        <v>2</v>
      </c>
      <c r="I168" s="138"/>
      <c r="J168" s="139">
        <f>ROUND(I168*H168,2)</f>
        <v>0</v>
      </c>
      <c r="K168" s="135" t="s">
        <v>19</v>
      </c>
      <c r="L168" s="34"/>
      <c r="M168" s="140" t="s">
        <v>19</v>
      </c>
      <c r="N168" s="141" t="s">
        <v>43</v>
      </c>
      <c r="P168" s="142">
        <f>O168*H168</f>
        <v>0</v>
      </c>
      <c r="Q168" s="142">
        <v>0</v>
      </c>
      <c r="R168" s="142">
        <f>Q168*H168</f>
        <v>0</v>
      </c>
      <c r="S168" s="142">
        <v>0</v>
      </c>
      <c r="T168" s="143">
        <f>S168*H168</f>
        <v>0</v>
      </c>
      <c r="AR168" s="144" t="s">
        <v>594</v>
      </c>
      <c r="AT168" s="144" t="s">
        <v>134</v>
      </c>
      <c r="AU168" s="144" t="s">
        <v>81</v>
      </c>
      <c r="AY168" s="19" t="s">
        <v>132</v>
      </c>
      <c r="BE168" s="145">
        <f>IF(N168="základní",J168,0)</f>
        <v>0</v>
      </c>
      <c r="BF168" s="145">
        <f>IF(N168="snížená",J168,0)</f>
        <v>0</v>
      </c>
      <c r="BG168" s="145">
        <f>IF(N168="zákl. přenesená",J168,0)</f>
        <v>0</v>
      </c>
      <c r="BH168" s="145">
        <f>IF(N168="sníž. přenesená",J168,0)</f>
        <v>0</v>
      </c>
      <c r="BI168" s="145">
        <f>IF(N168="nulová",J168,0)</f>
        <v>0</v>
      </c>
      <c r="BJ168" s="19" t="s">
        <v>79</v>
      </c>
      <c r="BK168" s="145">
        <f>ROUND(I168*H168,2)</f>
        <v>0</v>
      </c>
      <c r="BL168" s="19" t="s">
        <v>594</v>
      </c>
      <c r="BM168" s="144" t="s">
        <v>704</v>
      </c>
    </row>
    <row r="169" spans="2:65" s="1" customFormat="1" ht="19.2">
      <c r="B169" s="34"/>
      <c r="D169" s="146" t="s">
        <v>141</v>
      </c>
      <c r="F169" s="147" t="s">
        <v>703</v>
      </c>
      <c r="I169" s="148"/>
      <c r="L169" s="34"/>
      <c r="M169" s="149"/>
      <c r="T169" s="55"/>
      <c r="AT169" s="19" t="s">
        <v>141</v>
      </c>
      <c r="AU169" s="19" t="s">
        <v>81</v>
      </c>
    </row>
    <row r="170" spans="2:65" s="1" customFormat="1" ht="24.15" customHeight="1">
      <c r="B170" s="34"/>
      <c r="C170" s="133" t="s">
        <v>425</v>
      </c>
      <c r="D170" s="133" t="s">
        <v>134</v>
      </c>
      <c r="E170" s="134" t="s">
        <v>705</v>
      </c>
      <c r="F170" s="135" t="s">
        <v>706</v>
      </c>
      <c r="G170" s="136" t="s">
        <v>587</v>
      </c>
      <c r="H170" s="137">
        <v>2</v>
      </c>
      <c r="I170" s="138"/>
      <c r="J170" s="139">
        <f>ROUND(I170*H170,2)</f>
        <v>0</v>
      </c>
      <c r="K170" s="135" t="s">
        <v>19</v>
      </c>
      <c r="L170" s="34"/>
      <c r="M170" s="140" t="s">
        <v>19</v>
      </c>
      <c r="N170" s="141" t="s">
        <v>43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594</v>
      </c>
      <c r="AT170" s="144" t="s">
        <v>134</v>
      </c>
      <c r="AU170" s="144" t="s">
        <v>81</v>
      </c>
      <c r="AY170" s="19" t="s">
        <v>132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9" t="s">
        <v>79</v>
      </c>
      <c r="BK170" s="145">
        <f>ROUND(I170*H170,2)</f>
        <v>0</v>
      </c>
      <c r="BL170" s="19" t="s">
        <v>594</v>
      </c>
      <c r="BM170" s="144" t="s">
        <v>707</v>
      </c>
    </row>
    <row r="171" spans="2:65" s="1" customFormat="1" ht="19.2">
      <c r="B171" s="34"/>
      <c r="D171" s="146" t="s">
        <v>141</v>
      </c>
      <c r="F171" s="147" t="s">
        <v>706</v>
      </c>
      <c r="I171" s="148"/>
      <c r="L171" s="34"/>
      <c r="M171" s="149"/>
      <c r="T171" s="55"/>
      <c r="AT171" s="19" t="s">
        <v>141</v>
      </c>
      <c r="AU171" s="19" t="s">
        <v>81</v>
      </c>
    </row>
    <row r="172" spans="2:65" s="1" customFormat="1" ht="16.5" customHeight="1">
      <c r="B172" s="34"/>
      <c r="C172" s="133" t="s">
        <v>432</v>
      </c>
      <c r="D172" s="133" t="s">
        <v>134</v>
      </c>
      <c r="E172" s="134" t="s">
        <v>708</v>
      </c>
      <c r="F172" s="135" t="s">
        <v>709</v>
      </c>
      <c r="G172" s="136" t="s">
        <v>587</v>
      </c>
      <c r="H172" s="137">
        <v>8</v>
      </c>
      <c r="I172" s="138"/>
      <c r="J172" s="139">
        <f>ROUND(I172*H172,2)</f>
        <v>0</v>
      </c>
      <c r="K172" s="135" t="s">
        <v>19</v>
      </c>
      <c r="L172" s="34"/>
      <c r="M172" s="140" t="s">
        <v>19</v>
      </c>
      <c r="N172" s="141" t="s">
        <v>43</v>
      </c>
      <c r="P172" s="142">
        <f>O172*H172</f>
        <v>0</v>
      </c>
      <c r="Q172" s="142">
        <v>0</v>
      </c>
      <c r="R172" s="142">
        <f>Q172*H172</f>
        <v>0</v>
      </c>
      <c r="S172" s="142">
        <v>0</v>
      </c>
      <c r="T172" s="143">
        <f>S172*H172</f>
        <v>0</v>
      </c>
      <c r="AR172" s="144" t="s">
        <v>594</v>
      </c>
      <c r="AT172" s="144" t="s">
        <v>134</v>
      </c>
      <c r="AU172" s="144" t="s">
        <v>81</v>
      </c>
      <c r="AY172" s="19" t="s">
        <v>132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9" t="s">
        <v>79</v>
      </c>
      <c r="BK172" s="145">
        <f>ROUND(I172*H172,2)</f>
        <v>0</v>
      </c>
      <c r="BL172" s="19" t="s">
        <v>594</v>
      </c>
      <c r="BM172" s="144" t="s">
        <v>710</v>
      </c>
    </row>
    <row r="173" spans="2:65" s="1" customFormat="1" ht="10.199999999999999">
      <c r="B173" s="34"/>
      <c r="D173" s="146" t="s">
        <v>141</v>
      </c>
      <c r="F173" s="147" t="s">
        <v>709</v>
      </c>
      <c r="I173" s="148"/>
      <c r="L173" s="34"/>
      <c r="M173" s="149"/>
      <c r="T173" s="55"/>
      <c r="AT173" s="19" t="s">
        <v>141</v>
      </c>
      <c r="AU173" s="19" t="s">
        <v>81</v>
      </c>
    </row>
    <row r="174" spans="2:65" s="1" customFormat="1" ht="16.5" customHeight="1">
      <c r="B174" s="34"/>
      <c r="C174" s="133" t="s">
        <v>437</v>
      </c>
      <c r="D174" s="133" t="s">
        <v>134</v>
      </c>
      <c r="E174" s="134" t="s">
        <v>711</v>
      </c>
      <c r="F174" s="135" t="s">
        <v>712</v>
      </c>
      <c r="G174" s="136" t="s">
        <v>587</v>
      </c>
      <c r="H174" s="137">
        <v>1</v>
      </c>
      <c r="I174" s="138"/>
      <c r="J174" s="139">
        <f>ROUND(I174*H174,2)</f>
        <v>0</v>
      </c>
      <c r="K174" s="135" t="s">
        <v>19</v>
      </c>
      <c r="L174" s="34"/>
      <c r="M174" s="140" t="s">
        <v>19</v>
      </c>
      <c r="N174" s="141" t="s">
        <v>43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594</v>
      </c>
      <c r="AT174" s="144" t="s">
        <v>134</v>
      </c>
      <c r="AU174" s="144" t="s">
        <v>81</v>
      </c>
      <c r="AY174" s="19" t="s">
        <v>132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9" t="s">
        <v>79</v>
      </c>
      <c r="BK174" s="145">
        <f>ROUND(I174*H174,2)</f>
        <v>0</v>
      </c>
      <c r="BL174" s="19" t="s">
        <v>594</v>
      </c>
      <c r="BM174" s="144" t="s">
        <v>713</v>
      </c>
    </row>
    <row r="175" spans="2:65" s="1" customFormat="1" ht="10.199999999999999">
      <c r="B175" s="34"/>
      <c r="D175" s="146" t="s">
        <v>141</v>
      </c>
      <c r="F175" s="147" t="s">
        <v>712</v>
      </c>
      <c r="I175" s="148"/>
      <c r="L175" s="34"/>
      <c r="M175" s="149"/>
      <c r="T175" s="55"/>
      <c r="AT175" s="19" t="s">
        <v>141</v>
      </c>
      <c r="AU175" s="19" t="s">
        <v>81</v>
      </c>
    </row>
    <row r="176" spans="2:65" s="1" customFormat="1" ht="16.5" customHeight="1">
      <c r="B176" s="34"/>
      <c r="C176" s="133" t="s">
        <v>444</v>
      </c>
      <c r="D176" s="133" t="s">
        <v>134</v>
      </c>
      <c r="E176" s="134" t="s">
        <v>714</v>
      </c>
      <c r="F176" s="135" t="s">
        <v>715</v>
      </c>
      <c r="G176" s="136" t="s">
        <v>587</v>
      </c>
      <c r="H176" s="137">
        <v>1</v>
      </c>
      <c r="I176" s="138"/>
      <c r="J176" s="139">
        <f>ROUND(I176*H176,2)</f>
        <v>0</v>
      </c>
      <c r="K176" s="135" t="s">
        <v>19</v>
      </c>
      <c r="L176" s="34"/>
      <c r="M176" s="140" t="s">
        <v>19</v>
      </c>
      <c r="N176" s="141" t="s">
        <v>43</v>
      </c>
      <c r="P176" s="142">
        <f>O176*H176</f>
        <v>0</v>
      </c>
      <c r="Q176" s="142">
        <v>0</v>
      </c>
      <c r="R176" s="142">
        <f>Q176*H176</f>
        <v>0</v>
      </c>
      <c r="S176" s="142">
        <v>0</v>
      </c>
      <c r="T176" s="143">
        <f>S176*H176</f>
        <v>0</v>
      </c>
      <c r="AR176" s="144" t="s">
        <v>594</v>
      </c>
      <c r="AT176" s="144" t="s">
        <v>134</v>
      </c>
      <c r="AU176" s="144" t="s">
        <v>81</v>
      </c>
      <c r="AY176" s="19" t="s">
        <v>132</v>
      </c>
      <c r="BE176" s="145">
        <f>IF(N176="základní",J176,0)</f>
        <v>0</v>
      </c>
      <c r="BF176" s="145">
        <f>IF(N176="snížená",J176,0)</f>
        <v>0</v>
      </c>
      <c r="BG176" s="145">
        <f>IF(N176="zákl. přenesená",J176,0)</f>
        <v>0</v>
      </c>
      <c r="BH176" s="145">
        <f>IF(N176="sníž. přenesená",J176,0)</f>
        <v>0</v>
      </c>
      <c r="BI176" s="145">
        <f>IF(N176="nulová",J176,0)</f>
        <v>0</v>
      </c>
      <c r="BJ176" s="19" t="s">
        <v>79</v>
      </c>
      <c r="BK176" s="145">
        <f>ROUND(I176*H176,2)</f>
        <v>0</v>
      </c>
      <c r="BL176" s="19" t="s">
        <v>594</v>
      </c>
      <c r="BM176" s="144" t="s">
        <v>716</v>
      </c>
    </row>
    <row r="177" spans="2:65" s="1" customFormat="1" ht="10.199999999999999">
      <c r="B177" s="34"/>
      <c r="D177" s="146" t="s">
        <v>141</v>
      </c>
      <c r="F177" s="147" t="s">
        <v>715</v>
      </c>
      <c r="I177" s="148"/>
      <c r="L177" s="34"/>
      <c r="M177" s="149"/>
      <c r="T177" s="55"/>
      <c r="AT177" s="19" t="s">
        <v>141</v>
      </c>
      <c r="AU177" s="19" t="s">
        <v>81</v>
      </c>
    </row>
    <row r="178" spans="2:65" s="1" customFormat="1" ht="16.5" customHeight="1">
      <c r="B178" s="34"/>
      <c r="C178" s="133" t="s">
        <v>450</v>
      </c>
      <c r="D178" s="133" t="s">
        <v>134</v>
      </c>
      <c r="E178" s="134" t="s">
        <v>717</v>
      </c>
      <c r="F178" s="135" t="s">
        <v>718</v>
      </c>
      <c r="G178" s="136" t="s">
        <v>587</v>
      </c>
      <c r="H178" s="137">
        <v>3</v>
      </c>
      <c r="I178" s="138"/>
      <c r="J178" s="139">
        <f>ROUND(I178*H178,2)</f>
        <v>0</v>
      </c>
      <c r="K178" s="135" t="s">
        <v>19</v>
      </c>
      <c r="L178" s="34"/>
      <c r="M178" s="140" t="s">
        <v>19</v>
      </c>
      <c r="N178" s="141" t="s">
        <v>43</v>
      </c>
      <c r="P178" s="142">
        <f>O178*H178</f>
        <v>0</v>
      </c>
      <c r="Q178" s="142">
        <v>0</v>
      </c>
      <c r="R178" s="142">
        <f>Q178*H178</f>
        <v>0</v>
      </c>
      <c r="S178" s="142">
        <v>0</v>
      </c>
      <c r="T178" s="143">
        <f>S178*H178</f>
        <v>0</v>
      </c>
      <c r="AR178" s="144" t="s">
        <v>594</v>
      </c>
      <c r="AT178" s="144" t="s">
        <v>134</v>
      </c>
      <c r="AU178" s="144" t="s">
        <v>81</v>
      </c>
      <c r="AY178" s="19" t="s">
        <v>132</v>
      </c>
      <c r="BE178" s="145">
        <f>IF(N178="základní",J178,0)</f>
        <v>0</v>
      </c>
      <c r="BF178" s="145">
        <f>IF(N178="snížená",J178,0)</f>
        <v>0</v>
      </c>
      <c r="BG178" s="145">
        <f>IF(N178="zákl. přenesená",J178,0)</f>
        <v>0</v>
      </c>
      <c r="BH178" s="145">
        <f>IF(N178="sníž. přenesená",J178,0)</f>
        <v>0</v>
      </c>
      <c r="BI178" s="145">
        <f>IF(N178="nulová",J178,0)</f>
        <v>0</v>
      </c>
      <c r="BJ178" s="19" t="s">
        <v>79</v>
      </c>
      <c r="BK178" s="145">
        <f>ROUND(I178*H178,2)</f>
        <v>0</v>
      </c>
      <c r="BL178" s="19" t="s">
        <v>594</v>
      </c>
      <c r="BM178" s="144" t="s">
        <v>719</v>
      </c>
    </row>
    <row r="179" spans="2:65" s="1" customFormat="1" ht="10.199999999999999">
      <c r="B179" s="34"/>
      <c r="D179" s="146" t="s">
        <v>141</v>
      </c>
      <c r="F179" s="147" t="s">
        <v>718</v>
      </c>
      <c r="I179" s="148"/>
      <c r="L179" s="34"/>
      <c r="M179" s="149"/>
      <c r="T179" s="55"/>
      <c r="AT179" s="19" t="s">
        <v>141</v>
      </c>
      <c r="AU179" s="19" t="s">
        <v>81</v>
      </c>
    </row>
    <row r="180" spans="2:65" s="1" customFormat="1" ht="16.5" customHeight="1">
      <c r="B180" s="34"/>
      <c r="C180" s="133" t="s">
        <v>457</v>
      </c>
      <c r="D180" s="133" t="s">
        <v>134</v>
      </c>
      <c r="E180" s="134" t="s">
        <v>720</v>
      </c>
      <c r="F180" s="135" t="s">
        <v>721</v>
      </c>
      <c r="G180" s="136" t="s">
        <v>587</v>
      </c>
      <c r="H180" s="137">
        <v>3</v>
      </c>
      <c r="I180" s="138"/>
      <c r="J180" s="139">
        <f>ROUND(I180*H180,2)</f>
        <v>0</v>
      </c>
      <c r="K180" s="135" t="s">
        <v>19</v>
      </c>
      <c r="L180" s="34"/>
      <c r="M180" s="140" t="s">
        <v>19</v>
      </c>
      <c r="N180" s="141" t="s">
        <v>43</v>
      </c>
      <c r="P180" s="142">
        <f>O180*H180</f>
        <v>0</v>
      </c>
      <c r="Q180" s="142">
        <v>0</v>
      </c>
      <c r="R180" s="142">
        <f>Q180*H180</f>
        <v>0</v>
      </c>
      <c r="S180" s="142">
        <v>0</v>
      </c>
      <c r="T180" s="143">
        <f>S180*H180</f>
        <v>0</v>
      </c>
      <c r="AR180" s="144" t="s">
        <v>594</v>
      </c>
      <c r="AT180" s="144" t="s">
        <v>134</v>
      </c>
      <c r="AU180" s="144" t="s">
        <v>81</v>
      </c>
      <c r="AY180" s="19" t="s">
        <v>132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9" t="s">
        <v>79</v>
      </c>
      <c r="BK180" s="145">
        <f>ROUND(I180*H180,2)</f>
        <v>0</v>
      </c>
      <c r="BL180" s="19" t="s">
        <v>594</v>
      </c>
      <c r="BM180" s="144" t="s">
        <v>722</v>
      </c>
    </row>
    <row r="181" spans="2:65" s="1" customFormat="1" ht="10.199999999999999">
      <c r="B181" s="34"/>
      <c r="D181" s="146" t="s">
        <v>141</v>
      </c>
      <c r="F181" s="147" t="s">
        <v>721</v>
      </c>
      <c r="I181" s="148"/>
      <c r="L181" s="34"/>
      <c r="M181" s="149"/>
      <c r="T181" s="55"/>
      <c r="AT181" s="19" t="s">
        <v>141</v>
      </c>
      <c r="AU181" s="19" t="s">
        <v>81</v>
      </c>
    </row>
    <row r="182" spans="2:65" s="1" customFormat="1" ht="16.5" customHeight="1">
      <c r="B182" s="34"/>
      <c r="C182" s="133" t="s">
        <v>464</v>
      </c>
      <c r="D182" s="133" t="s">
        <v>134</v>
      </c>
      <c r="E182" s="134" t="s">
        <v>723</v>
      </c>
      <c r="F182" s="135" t="s">
        <v>724</v>
      </c>
      <c r="G182" s="136" t="s">
        <v>725</v>
      </c>
      <c r="H182" s="137">
        <v>2</v>
      </c>
      <c r="I182" s="138"/>
      <c r="J182" s="139">
        <f>ROUND(I182*H182,2)</f>
        <v>0</v>
      </c>
      <c r="K182" s="135" t="s">
        <v>19</v>
      </c>
      <c r="L182" s="34"/>
      <c r="M182" s="140" t="s">
        <v>19</v>
      </c>
      <c r="N182" s="141" t="s">
        <v>43</v>
      </c>
      <c r="P182" s="142">
        <f>O182*H182</f>
        <v>0</v>
      </c>
      <c r="Q182" s="142">
        <v>0</v>
      </c>
      <c r="R182" s="142">
        <f>Q182*H182</f>
        <v>0</v>
      </c>
      <c r="S182" s="142">
        <v>0</v>
      </c>
      <c r="T182" s="143">
        <f>S182*H182</f>
        <v>0</v>
      </c>
      <c r="AR182" s="144" t="s">
        <v>726</v>
      </c>
      <c r="AT182" s="144" t="s">
        <v>134</v>
      </c>
      <c r="AU182" s="144" t="s">
        <v>81</v>
      </c>
      <c r="AY182" s="19" t="s">
        <v>132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9" t="s">
        <v>79</v>
      </c>
      <c r="BK182" s="145">
        <f>ROUND(I182*H182,2)</f>
        <v>0</v>
      </c>
      <c r="BL182" s="19" t="s">
        <v>726</v>
      </c>
      <c r="BM182" s="144" t="s">
        <v>727</v>
      </c>
    </row>
    <row r="183" spans="2:65" s="1" customFormat="1" ht="10.199999999999999">
      <c r="B183" s="34"/>
      <c r="D183" s="146" t="s">
        <v>141</v>
      </c>
      <c r="F183" s="147" t="s">
        <v>724</v>
      </c>
      <c r="I183" s="148"/>
      <c r="L183" s="34"/>
      <c r="M183" s="149"/>
      <c r="T183" s="55"/>
      <c r="AT183" s="19" t="s">
        <v>141</v>
      </c>
      <c r="AU183" s="19" t="s">
        <v>81</v>
      </c>
    </row>
    <row r="184" spans="2:65" s="1" customFormat="1" ht="16.5" customHeight="1">
      <c r="B184" s="34"/>
      <c r="C184" s="133" t="s">
        <v>469</v>
      </c>
      <c r="D184" s="133" t="s">
        <v>134</v>
      </c>
      <c r="E184" s="134" t="s">
        <v>728</v>
      </c>
      <c r="F184" s="135" t="s">
        <v>729</v>
      </c>
      <c r="G184" s="136" t="s">
        <v>725</v>
      </c>
      <c r="H184" s="137">
        <v>15</v>
      </c>
      <c r="I184" s="138"/>
      <c r="J184" s="139">
        <f>ROUND(I184*H184,2)</f>
        <v>0</v>
      </c>
      <c r="K184" s="135" t="s">
        <v>19</v>
      </c>
      <c r="L184" s="34"/>
      <c r="M184" s="140" t="s">
        <v>19</v>
      </c>
      <c r="N184" s="141" t="s">
        <v>43</v>
      </c>
      <c r="P184" s="142">
        <f>O184*H184</f>
        <v>0</v>
      </c>
      <c r="Q184" s="142">
        <v>0</v>
      </c>
      <c r="R184" s="142">
        <f>Q184*H184</f>
        <v>0</v>
      </c>
      <c r="S184" s="142">
        <v>0</v>
      </c>
      <c r="T184" s="143">
        <f>S184*H184</f>
        <v>0</v>
      </c>
      <c r="AR184" s="144" t="s">
        <v>726</v>
      </c>
      <c r="AT184" s="144" t="s">
        <v>134</v>
      </c>
      <c r="AU184" s="144" t="s">
        <v>81</v>
      </c>
      <c r="AY184" s="19" t="s">
        <v>132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9" t="s">
        <v>79</v>
      </c>
      <c r="BK184" s="145">
        <f>ROUND(I184*H184,2)</f>
        <v>0</v>
      </c>
      <c r="BL184" s="19" t="s">
        <v>726</v>
      </c>
      <c r="BM184" s="144" t="s">
        <v>730</v>
      </c>
    </row>
    <row r="185" spans="2:65" s="1" customFormat="1" ht="10.199999999999999">
      <c r="B185" s="34"/>
      <c r="D185" s="146" t="s">
        <v>141</v>
      </c>
      <c r="F185" s="147" t="s">
        <v>729</v>
      </c>
      <c r="I185" s="148"/>
      <c r="L185" s="34"/>
      <c r="M185" s="149"/>
      <c r="T185" s="55"/>
      <c r="AT185" s="19" t="s">
        <v>141</v>
      </c>
      <c r="AU185" s="19" t="s">
        <v>81</v>
      </c>
    </row>
    <row r="186" spans="2:65" s="1" customFormat="1" ht="16.5" customHeight="1">
      <c r="B186" s="34"/>
      <c r="C186" s="133" t="s">
        <v>475</v>
      </c>
      <c r="D186" s="133" t="s">
        <v>134</v>
      </c>
      <c r="E186" s="134" t="s">
        <v>731</v>
      </c>
      <c r="F186" s="135" t="s">
        <v>732</v>
      </c>
      <c r="G186" s="136" t="s">
        <v>725</v>
      </c>
      <c r="H186" s="137">
        <v>4</v>
      </c>
      <c r="I186" s="138"/>
      <c r="J186" s="139">
        <f>ROUND(I186*H186,2)</f>
        <v>0</v>
      </c>
      <c r="K186" s="135" t="s">
        <v>19</v>
      </c>
      <c r="L186" s="34"/>
      <c r="M186" s="140" t="s">
        <v>19</v>
      </c>
      <c r="N186" s="141" t="s">
        <v>43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726</v>
      </c>
      <c r="AT186" s="144" t="s">
        <v>134</v>
      </c>
      <c r="AU186" s="144" t="s">
        <v>81</v>
      </c>
      <c r="AY186" s="19" t="s">
        <v>132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9" t="s">
        <v>79</v>
      </c>
      <c r="BK186" s="145">
        <f>ROUND(I186*H186,2)</f>
        <v>0</v>
      </c>
      <c r="BL186" s="19" t="s">
        <v>726</v>
      </c>
      <c r="BM186" s="144" t="s">
        <v>733</v>
      </c>
    </row>
    <row r="187" spans="2:65" s="1" customFormat="1" ht="10.199999999999999">
      <c r="B187" s="34"/>
      <c r="D187" s="146" t="s">
        <v>141</v>
      </c>
      <c r="F187" s="147" t="s">
        <v>732</v>
      </c>
      <c r="I187" s="148"/>
      <c r="L187" s="34"/>
      <c r="M187" s="149"/>
      <c r="T187" s="55"/>
      <c r="AT187" s="19" t="s">
        <v>141</v>
      </c>
      <c r="AU187" s="19" t="s">
        <v>81</v>
      </c>
    </row>
    <row r="188" spans="2:65" s="1" customFormat="1" ht="16.5" customHeight="1">
      <c r="B188" s="34"/>
      <c r="C188" s="133" t="s">
        <v>480</v>
      </c>
      <c r="D188" s="133" t="s">
        <v>134</v>
      </c>
      <c r="E188" s="134" t="s">
        <v>734</v>
      </c>
      <c r="F188" s="135" t="s">
        <v>735</v>
      </c>
      <c r="G188" s="136" t="s">
        <v>725</v>
      </c>
      <c r="H188" s="137">
        <v>50</v>
      </c>
      <c r="I188" s="138"/>
      <c r="J188" s="139">
        <f>ROUND(I188*H188,2)</f>
        <v>0</v>
      </c>
      <c r="K188" s="135" t="s">
        <v>19</v>
      </c>
      <c r="L188" s="34"/>
      <c r="M188" s="140" t="s">
        <v>19</v>
      </c>
      <c r="N188" s="141" t="s">
        <v>43</v>
      </c>
      <c r="P188" s="142">
        <f>O188*H188</f>
        <v>0</v>
      </c>
      <c r="Q188" s="142">
        <v>0</v>
      </c>
      <c r="R188" s="142">
        <f>Q188*H188</f>
        <v>0</v>
      </c>
      <c r="S188" s="142">
        <v>0</v>
      </c>
      <c r="T188" s="143">
        <f>S188*H188</f>
        <v>0</v>
      </c>
      <c r="AR188" s="144" t="s">
        <v>726</v>
      </c>
      <c r="AT188" s="144" t="s">
        <v>134</v>
      </c>
      <c r="AU188" s="144" t="s">
        <v>81</v>
      </c>
      <c r="AY188" s="19" t="s">
        <v>132</v>
      </c>
      <c r="BE188" s="145">
        <f>IF(N188="základní",J188,0)</f>
        <v>0</v>
      </c>
      <c r="BF188" s="145">
        <f>IF(N188="snížená",J188,0)</f>
        <v>0</v>
      </c>
      <c r="BG188" s="145">
        <f>IF(N188="zákl. přenesená",J188,0)</f>
        <v>0</v>
      </c>
      <c r="BH188" s="145">
        <f>IF(N188="sníž. přenesená",J188,0)</f>
        <v>0</v>
      </c>
      <c r="BI188" s="145">
        <f>IF(N188="nulová",J188,0)</f>
        <v>0</v>
      </c>
      <c r="BJ188" s="19" t="s">
        <v>79</v>
      </c>
      <c r="BK188" s="145">
        <f>ROUND(I188*H188,2)</f>
        <v>0</v>
      </c>
      <c r="BL188" s="19" t="s">
        <v>726</v>
      </c>
      <c r="BM188" s="144" t="s">
        <v>736</v>
      </c>
    </row>
    <row r="189" spans="2:65" s="1" customFormat="1" ht="10.199999999999999">
      <c r="B189" s="34"/>
      <c r="D189" s="146" t="s">
        <v>141</v>
      </c>
      <c r="F189" s="147" t="s">
        <v>735</v>
      </c>
      <c r="I189" s="148"/>
      <c r="L189" s="34"/>
      <c r="M189" s="149"/>
      <c r="T189" s="55"/>
      <c r="AT189" s="19" t="s">
        <v>141</v>
      </c>
      <c r="AU189" s="19" t="s">
        <v>81</v>
      </c>
    </row>
    <row r="190" spans="2:65" s="1" customFormat="1" ht="24.15" customHeight="1">
      <c r="B190" s="34"/>
      <c r="C190" s="133" t="s">
        <v>485</v>
      </c>
      <c r="D190" s="133" t="s">
        <v>134</v>
      </c>
      <c r="E190" s="134" t="s">
        <v>737</v>
      </c>
      <c r="F190" s="135" t="s">
        <v>738</v>
      </c>
      <c r="G190" s="136" t="s">
        <v>725</v>
      </c>
      <c r="H190" s="137">
        <v>18</v>
      </c>
      <c r="I190" s="138"/>
      <c r="J190" s="139">
        <f>ROUND(I190*H190,2)</f>
        <v>0</v>
      </c>
      <c r="K190" s="135" t="s">
        <v>19</v>
      </c>
      <c r="L190" s="34"/>
      <c r="M190" s="140" t="s">
        <v>19</v>
      </c>
      <c r="N190" s="141" t="s">
        <v>43</v>
      </c>
      <c r="P190" s="142">
        <f>O190*H190</f>
        <v>0</v>
      </c>
      <c r="Q190" s="142">
        <v>0</v>
      </c>
      <c r="R190" s="142">
        <f>Q190*H190</f>
        <v>0</v>
      </c>
      <c r="S190" s="142">
        <v>0</v>
      </c>
      <c r="T190" s="143">
        <f>S190*H190</f>
        <v>0</v>
      </c>
      <c r="AR190" s="144" t="s">
        <v>726</v>
      </c>
      <c r="AT190" s="144" t="s">
        <v>134</v>
      </c>
      <c r="AU190" s="144" t="s">
        <v>81</v>
      </c>
      <c r="AY190" s="19" t="s">
        <v>132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9" t="s">
        <v>79</v>
      </c>
      <c r="BK190" s="145">
        <f>ROUND(I190*H190,2)</f>
        <v>0</v>
      </c>
      <c r="BL190" s="19" t="s">
        <v>726</v>
      </c>
      <c r="BM190" s="144" t="s">
        <v>739</v>
      </c>
    </row>
    <row r="191" spans="2:65" s="1" customFormat="1" ht="10.199999999999999">
      <c r="B191" s="34"/>
      <c r="D191" s="146" t="s">
        <v>141</v>
      </c>
      <c r="F191" s="147" t="s">
        <v>738</v>
      </c>
      <c r="I191" s="148"/>
      <c r="L191" s="34"/>
      <c r="M191" s="149"/>
      <c r="T191" s="55"/>
      <c r="AT191" s="19" t="s">
        <v>141</v>
      </c>
      <c r="AU191" s="19" t="s">
        <v>81</v>
      </c>
    </row>
    <row r="192" spans="2:65" s="1" customFormat="1" ht="24.15" customHeight="1">
      <c r="B192" s="34"/>
      <c r="C192" s="133" t="s">
        <v>489</v>
      </c>
      <c r="D192" s="133" t="s">
        <v>134</v>
      </c>
      <c r="E192" s="134" t="s">
        <v>740</v>
      </c>
      <c r="F192" s="135" t="s">
        <v>741</v>
      </c>
      <c r="G192" s="136" t="s">
        <v>725</v>
      </c>
      <c r="H192" s="137">
        <v>35</v>
      </c>
      <c r="I192" s="138"/>
      <c r="J192" s="139">
        <f>ROUND(I192*H192,2)</f>
        <v>0</v>
      </c>
      <c r="K192" s="135" t="s">
        <v>19</v>
      </c>
      <c r="L192" s="34"/>
      <c r="M192" s="140" t="s">
        <v>19</v>
      </c>
      <c r="N192" s="141" t="s">
        <v>43</v>
      </c>
      <c r="P192" s="142">
        <f>O192*H192</f>
        <v>0</v>
      </c>
      <c r="Q192" s="142">
        <v>0</v>
      </c>
      <c r="R192" s="142">
        <f>Q192*H192</f>
        <v>0</v>
      </c>
      <c r="S192" s="142">
        <v>0</v>
      </c>
      <c r="T192" s="143">
        <f>S192*H192</f>
        <v>0</v>
      </c>
      <c r="AR192" s="144" t="s">
        <v>726</v>
      </c>
      <c r="AT192" s="144" t="s">
        <v>134</v>
      </c>
      <c r="AU192" s="144" t="s">
        <v>81</v>
      </c>
      <c r="AY192" s="19" t="s">
        <v>132</v>
      </c>
      <c r="BE192" s="145">
        <f>IF(N192="základní",J192,0)</f>
        <v>0</v>
      </c>
      <c r="BF192" s="145">
        <f>IF(N192="snížená",J192,0)</f>
        <v>0</v>
      </c>
      <c r="BG192" s="145">
        <f>IF(N192="zákl. přenesená",J192,0)</f>
        <v>0</v>
      </c>
      <c r="BH192" s="145">
        <f>IF(N192="sníž. přenesená",J192,0)</f>
        <v>0</v>
      </c>
      <c r="BI192" s="145">
        <f>IF(N192="nulová",J192,0)</f>
        <v>0</v>
      </c>
      <c r="BJ192" s="19" t="s">
        <v>79</v>
      </c>
      <c r="BK192" s="145">
        <f>ROUND(I192*H192,2)</f>
        <v>0</v>
      </c>
      <c r="BL192" s="19" t="s">
        <v>726</v>
      </c>
      <c r="BM192" s="144" t="s">
        <v>742</v>
      </c>
    </row>
    <row r="193" spans="2:65" s="1" customFormat="1" ht="10.199999999999999">
      <c r="B193" s="34"/>
      <c r="D193" s="146" t="s">
        <v>141</v>
      </c>
      <c r="F193" s="147" t="s">
        <v>741</v>
      </c>
      <c r="I193" s="148"/>
      <c r="L193" s="34"/>
      <c r="M193" s="149"/>
      <c r="T193" s="55"/>
      <c r="AT193" s="19" t="s">
        <v>141</v>
      </c>
      <c r="AU193" s="19" t="s">
        <v>81</v>
      </c>
    </row>
    <row r="194" spans="2:65" s="1" customFormat="1" ht="24.15" customHeight="1">
      <c r="B194" s="34"/>
      <c r="C194" s="133" t="s">
        <v>493</v>
      </c>
      <c r="D194" s="133" t="s">
        <v>134</v>
      </c>
      <c r="E194" s="134" t="s">
        <v>743</v>
      </c>
      <c r="F194" s="135" t="s">
        <v>744</v>
      </c>
      <c r="G194" s="136" t="s">
        <v>725</v>
      </c>
      <c r="H194" s="137">
        <v>50</v>
      </c>
      <c r="I194" s="138"/>
      <c r="J194" s="139">
        <f>ROUND(I194*H194,2)</f>
        <v>0</v>
      </c>
      <c r="K194" s="135" t="s">
        <v>19</v>
      </c>
      <c r="L194" s="34"/>
      <c r="M194" s="140" t="s">
        <v>19</v>
      </c>
      <c r="N194" s="141" t="s">
        <v>43</v>
      </c>
      <c r="P194" s="142">
        <f>O194*H194</f>
        <v>0</v>
      </c>
      <c r="Q194" s="142">
        <v>0</v>
      </c>
      <c r="R194" s="142">
        <f>Q194*H194</f>
        <v>0</v>
      </c>
      <c r="S194" s="142">
        <v>0</v>
      </c>
      <c r="T194" s="143">
        <f>S194*H194</f>
        <v>0</v>
      </c>
      <c r="AR194" s="144" t="s">
        <v>726</v>
      </c>
      <c r="AT194" s="144" t="s">
        <v>134</v>
      </c>
      <c r="AU194" s="144" t="s">
        <v>81</v>
      </c>
      <c r="AY194" s="19" t="s">
        <v>132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9" t="s">
        <v>79</v>
      </c>
      <c r="BK194" s="145">
        <f>ROUND(I194*H194,2)</f>
        <v>0</v>
      </c>
      <c r="BL194" s="19" t="s">
        <v>726</v>
      </c>
      <c r="BM194" s="144" t="s">
        <v>745</v>
      </c>
    </row>
    <row r="195" spans="2:65" s="1" customFormat="1" ht="19.2">
      <c r="B195" s="34"/>
      <c r="D195" s="146" t="s">
        <v>141</v>
      </c>
      <c r="F195" s="147" t="s">
        <v>744</v>
      </c>
      <c r="I195" s="148"/>
      <c r="L195" s="34"/>
      <c r="M195" s="149"/>
      <c r="T195" s="55"/>
      <c r="AT195" s="19" t="s">
        <v>141</v>
      </c>
      <c r="AU195" s="19" t="s">
        <v>81</v>
      </c>
    </row>
    <row r="196" spans="2:65" s="1" customFormat="1" ht="37.799999999999997" customHeight="1">
      <c r="B196" s="34"/>
      <c r="C196" s="133" t="s">
        <v>497</v>
      </c>
      <c r="D196" s="133" t="s">
        <v>134</v>
      </c>
      <c r="E196" s="134" t="s">
        <v>746</v>
      </c>
      <c r="F196" s="135" t="s">
        <v>747</v>
      </c>
      <c r="G196" s="136" t="s">
        <v>725</v>
      </c>
      <c r="H196" s="137">
        <v>8</v>
      </c>
      <c r="I196" s="138"/>
      <c r="J196" s="139">
        <f>ROUND(I196*H196,2)</f>
        <v>0</v>
      </c>
      <c r="K196" s="135" t="s">
        <v>19</v>
      </c>
      <c r="L196" s="34"/>
      <c r="M196" s="140" t="s">
        <v>19</v>
      </c>
      <c r="N196" s="141" t="s">
        <v>43</v>
      </c>
      <c r="P196" s="142">
        <f>O196*H196</f>
        <v>0</v>
      </c>
      <c r="Q196" s="142">
        <v>0</v>
      </c>
      <c r="R196" s="142">
        <f>Q196*H196</f>
        <v>0</v>
      </c>
      <c r="S196" s="142">
        <v>0</v>
      </c>
      <c r="T196" s="143">
        <f>S196*H196</f>
        <v>0</v>
      </c>
      <c r="AR196" s="144" t="s">
        <v>726</v>
      </c>
      <c r="AT196" s="144" t="s">
        <v>134</v>
      </c>
      <c r="AU196" s="144" t="s">
        <v>81</v>
      </c>
      <c r="AY196" s="19" t="s">
        <v>132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9" t="s">
        <v>79</v>
      </c>
      <c r="BK196" s="145">
        <f>ROUND(I196*H196,2)</f>
        <v>0</v>
      </c>
      <c r="BL196" s="19" t="s">
        <v>726</v>
      </c>
      <c r="BM196" s="144" t="s">
        <v>748</v>
      </c>
    </row>
    <row r="197" spans="2:65" s="1" customFormat="1" ht="19.2">
      <c r="B197" s="34"/>
      <c r="D197" s="146" t="s">
        <v>141</v>
      </c>
      <c r="F197" s="147" t="s">
        <v>747</v>
      </c>
      <c r="I197" s="148"/>
      <c r="L197" s="34"/>
      <c r="M197" s="149"/>
      <c r="T197" s="55"/>
      <c r="AT197" s="19" t="s">
        <v>141</v>
      </c>
      <c r="AU197" s="19" t="s">
        <v>81</v>
      </c>
    </row>
    <row r="198" spans="2:65" s="1" customFormat="1" ht="16.5" customHeight="1">
      <c r="B198" s="34"/>
      <c r="C198" s="179" t="s">
        <v>504</v>
      </c>
      <c r="D198" s="179" t="s">
        <v>329</v>
      </c>
      <c r="E198" s="180" t="s">
        <v>749</v>
      </c>
      <c r="F198" s="181" t="s">
        <v>750</v>
      </c>
      <c r="G198" s="182" t="s">
        <v>751</v>
      </c>
      <c r="H198" s="183">
        <v>1</v>
      </c>
      <c r="I198" s="184"/>
      <c r="J198" s="185">
        <f>ROUND(I198*H198,2)</f>
        <v>0</v>
      </c>
      <c r="K198" s="181" t="s">
        <v>19</v>
      </c>
      <c r="L198" s="186"/>
      <c r="M198" s="187" t="s">
        <v>19</v>
      </c>
      <c r="N198" s="188" t="s">
        <v>43</v>
      </c>
      <c r="P198" s="142">
        <f>O198*H198</f>
        <v>0</v>
      </c>
      <c r="Q198" s="142">
        <v>0</v>
      </c>
      <c r="R198" s="142">
        <f>Q198*H198</f>
        <v>0</v>
      </c>
      <c r="S198" s="142">
        <v>0</v>
      </c>
      <c r="T198" s="143">
        <f>S198*H198</f>
        <v>0</v>
      </c>
      <c r="AR198" s="144" t="s">
        <v>593</v>
      </c>
      <c r="AT198" s="144" t="s">
        <v>329</v>
      </c>
      <c r="AU198" s="144" t="s">
        <v>81</v>
      </c>
      <c r="AY198" s="19" t="s">
        <v>132</v>
      </c>
      <c r="BE198" s="145">
        <f>IF(N198="základní",J198,0)</f>
        <v>0</v>
      </c>
      <c r="BF198" s="145">
        <f>IF(N198="snížená",J198,0)</f>
        <v>0</v>
      </c>
      <c r="BG198" s="145">
        <f>IF(N198="zákl. přenesená",J198,0)</f>
        <v>0</v>
      </c>
      <c r="BH198" s="145">
        <f>IF(N198="sníž. přenesená",J198,0)</f>
        <v>0</v>
      </c>
      <c r="BI198" s="145">
        <f>IF(N198="nulová",J198,0)</f>
        <v>0</v>
      </c>
      <c r="BJ198" s="19" t="s">
        <v>79</v>
      </c>
      <c r="BK198" s="145">
        <f>ROUND(I198*H198,2)</f>
        <v>0</v>
      </c>
      <c r="BL198" s="19" t="s">
        <v>594</v>
      </c>
      <c r="BM198" s="144" t="s">
        <v>752</v>
      </c>
    </row>
    <row r="199" spans="2:65" s="1" customFormat="1" ht="10.199999999999999">
      <c r="B199" s="34"/>
      <c r="D199" s="146" t="s">
        <v>141</v>
      </c>
      <c r="F199" s="147" t="s">
        <v>750</v>
      </c>
      <c r="I199" s="148"/>
      <c r="L199" s="34"/>
      <c r="M199" s="149"/>
      <c r="T199" s="55"/>
      <c r="AT199" s="19" t="s">
        <v>141</v>
      </c>
      <c r="AU199" s="19" t="s">
        <v>81</v>
      </c>
    </row>
    <row r="200" spans="2:65" s="1" customFormat="1" ht="16.5" customHeight="1">
      <c r="B200" s="34"/>
      <c r="C200" s="133" t="s">
        <v>509</v>
      </c>
      <c r="D200" s="133" t="s">
        <v>134</v>
      </c>
      <c r="E200" s="134" t="s">
        <v>753</v>
      </c>
      <c r="F200" s="135" t="s">
        <v>754</v>
      </c>
      <c r="G200" s="136" t="s">
        <v>755</v>
      </c>
      <c r="H200" s="137">
        <v>1</v>
      </c>
      <c r="I200" s="138"/>
      <c r="J200" s="139">
        <f>ROUND(I200*H200,2)</f>
        <v>0</v>
      </c>
      <c r="K200" s="135" t="s">
        <v>19</v>
      </c>
      <c r="L200" s="34"/>
      <c r="M200" s="140" t="s">
        <v>19</v>
      </c>
      <c r="N200" s="141" t="s">
        <v>43</v>
      </c>
      <c r="P200" s="142">
        <f>O200*H200</f>
        <v>0</v>
      </c>
      <c r="Q200" s="142">
        <v>0</v>
      </c>
      <c r="R200" s="142">
        <f>Q200*H200</f>
        <v>0</v>
      </c>
      <c r="S200" s="142">
        <v>0</v>
      </c>
      <c r="T200" s="143">
        <f>S200*H200</f>
        <v>0</v>
      </c>
      <c r="AR200" s="144" t="s">
        <v>267</v>
      </c>
      <c r="AT200" s="144" t="s">
        <v>134</v>
      </c>
      <c r="AU200" s="144" t="s">
        <v>81</v>
      </c>
      <c r="AY200" s="19" t="s">
        <v>132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9" t="s">
        <v>79</v>
      </c>
      <c r="BK200" s="145">
        <f>ROUND(I200*H200,2)</f>
        <v>0</v>
      </c>
      <c r="BL200" s="19" t="s">
        <v>267</v>
      </c>
      <c r="BM200" s="144" t="s">
        <v>756</v>
      </c>
    </row>
    <row r="201" spans="2:65" s="1" customFormat="1" ht="10.199999999999999">
      <c r="B201" s="34"/>
      <c r="D201" s="146" t="s">
        <v>141</v>
      </c>
      <c r="F201" s="147" t="s">
        <v>754</v>
      </c>
      <c r="I201" s="148"/>
      <c r="L201" s="34"/>
      <c r="M201" s="149"/>
      <c r="T201" s="55"/>
      <c r="AT201" s="19" t="s">
        <v>141</v>
      </c>
      <c r="AU201" s="19" t="s">
        <v>81</v>
      </c>
    </row>
    <row r="202" spans="2:65" s="1" customFormat="1" ht="16.5" customHeight="1">
      <c r="B202" s="34"/>
      <c r="C202" s="133" t="s">
        <v>516</v>
      </c>
      <c r="D202" s="133" t="s">
        <v>134</v>
      </c>
      <c r="E202" s="134" t="s">
        <v>757</v>
      </c>
      <c r="F202" s="135" t="s">
        <v>758</v>
      </c>
      <c r="G202" s="136" t="s">
        <v>755</v>
      </c>
      <c r="H202" s="137">
        <v>1</v>
      </c>
      <c r="I202" s="138"/>
      <c r="J202" s="139">
        <f>ROUND(I202*H202,2)</f>
        <v>0</v>
      </c>
      <c r="K202" s="135" t="s">
        <v>19</v>
      </c>
      <c r="L202" s="34"/>
      <c r="M202" s="140" t="s">
        <v>19</v>
      </c>
      <c r="N202" s="141" t="s">
        <v>43</v>
      </c>
      <c r="P202" s="142">
        <f>O202*H202</f>
        <v>0</v>
      </c>
      <c r="Q202" s="142">
        <v>0</v>
      </c>
      <c r="R202" s="142">
        <f>Q202*H202</f>
        <v>0</v>
      </c>
      <c r="S202" s="142">
        <v>0</v>
      </c>
      <c r="T202" s="143">
        <f>S202*H202</f>
        <v>0</v>
      </c>
      <c r="AR202" s="144" t="s">
        <v>267</v>
      </c>
      <c r="AT202" s="144" t="s">
        <v>134</v>
      </c>
      <c r="AU202" s="144" t="s">
        <v>81</v>
      </c>
      <c r="AY202" s="19" t="s">
        <v>132</v>
      </c>
      <c r="BE202" s="145">
        <f>IF(N202="základní",J202,0)</f>
        <v>0</v>
      </c>
      <c r="BF202" s="145">
        <f>IF(N202="snížená",J202,0)</f>
        <v>0</v>
      </c>
      <c r="BG202" s="145">
        <f>IF(N202="zákl. přenesená",J202,0)</f>
        <v>0</v>
      </c>
      <c r="BH202" s="145">
        <f>IF(N202="sníž. přenesená",J202,0)</f>
        <v>0</v>
      </c>
      <c r="BI202" s="145">
        <f>IF(N202="nulová",J202,0)</f>
        <v>0</v>
      </c>
      <c r="BJ202" s="19" t="s">
        <v>79</v>
      </c>
      <c r="BK202" s="145">
        <f>ROUND(I202*H202,2)</f>
        <v>0</v>
      </c>
      <c r="BL202" s="19" t="s">
        <v>267</v>
      </c>
      <c r="BM202" s="144" t="s">
        <v>759</v>
      </c>
    </row>
    <row r="203" spans="2:65" s="1" customFormat="1" ht="10.199999999999999">
      <c r="B203" s="34"/>
      <c r="D203" s="146" t="s">
        <v>141</v>
      </c>
      <c r="F203" s="147" t="s">
        <v>758</v>
      </c>
      <c r="I203" s="148"/>
      <c r="L203" s="34"/>
      <c r="M203" s="149"/>
      <c r="T203" s="55"/>
      <c r="AT203" s="19" t="s">
        <v>141</v>
      </c>
      <c r="AU203" s="19" t="s">
        <v>81</v>
      </c>
    </row>
    <row r="204" spans="2:65" s="1" customFormat="1" ht="16.5" customHeight="1">
      <c r="B204" s="34"/>
      <c r="C204" s="133" t="s">
        <v>524</v>
      </c>
      <c r="D204" s="133" t="s">
        <v>134</v>
      </c>
      <c r="E204" s="134" t="s">
        <v>760</v>
      </c>
      <c r="F204" s="135" t="s">
        <v>761</v>
      </c>
      <c r="G204" s="136" t="s">
        <v>755</v>
      </c>
      <c r="H204" s="137">
        <v>1</v>
      </c>
      <c r="I204" s="138"/>
      <c r="J204" s="139">
        <f>ROUND(I204*H204,2)</f>
        <v>0</v>
      </c>
      <c r="K204" s="135" t="s">
        <v>19</v>
      </c>
      <c r="L204" s="34"/>
      <c r="M204" s="140" t="s">
        <v>19</v>
      </c>
      <c r="N204" s="141" t="s">
        <v>43</v>
      </c>
      <c r="P204" s="142">
        <f>O204*H204</f>
        <v>0</v>
      </c>
      <c r="Q204" s="142">
        <v>0</v>
      </c>
      <c r="R204" s="142">
        <f>Q204*H204</f>
        <v>0</v>
      </c>
      <c r="S204" s="142">
        <v>0</v>
      </c>
      <c r="T204" s="143">
        <f>S204*H204</f>
        <v>0</v>
      </c>
      <c r="AR204" s="144" t="s">
        <v>267</v>
      </c>
      <c r="AT204" s="144" t="s">
        <v>134</v>
      </c>
      <c r="AU204" s="144" t="s">
        <v>81</v>
      </c>
      <c r="AY204" s="19" t="s">
        <v>132</v>
      </c>
      <c r="BE204" s="145">
        <f>IF(N204="základní",J204,0)</f>
        <v>0</v>
      </c>
      <c r="BF204" s="145">
        <f>IF(N204="snížená",J204,0)</f>
        <v>0</v>
      </c>
      <c r="BG204" s="145">
        <f>IF(N204="zákl. přenesená",J204,0)</f>
        <v>0</v>
      </c>
      <c r="BH204" s="145">
        <f>IF(N204="sníž. přenesená",J204,0)</f>
        <v>0</v>
      </c>
      <c r="BI204" s="145">
        <f>IF(N204="nulová",J204,0)</f>
        <v>0</v>
      </c>
      <c r="BJ204" s="19" t="s">
        <v>79</v>
      </c>
      <c r="BK204" s="145">
        <f>ROUND(I204*H204,2)</f>
        <v>0</v>
      </c>
      <c r="BL204" s="19" t="s">
        <v>267</v>
      </c>
      <c r="BM204" s="144" t="s">
        <v>762</v>
      </c>
    </row>
    <row r="205" spans="2:65" s="1" customFormat="1" ht="10.199999999999999">
      <c r="B205" s="34"/>
      <c r="D205" s="146" t="s">
        <v>141</v>
      </c>
      <c r="F205" s="147" t="s">
        <v>761</v>
      </c>
      <c r="I205" s="148"/>
      <c r="L205" s="34"/>
      <c r="M205" s="149"/>
      <c r="T205" s="55"/>
      <c r="AT205" s="19" t="s">
        <v>141</v>
      </c>
      <c r="AU205" s="19" t="s">
        <v>81</v>
      </c>
    </row>
    <row r="206" spans="2:65" s="11" customFormat="1" ht="22.8" customHeight="1">
      <c r="B206" s="121"/>
      <c r="D206" s="122" t="s">
        <v>71</v>
      </c>
      <c r="E206" s="131" t="s">
        <v>763</v>
      </c>
      <c r="F206" s="131" t="s">
        <v>764</v>
      </c>
      <c r="I206" s="124"/>
      <c r="J206" s="132">
        <f>BK206</f>
        <v>0</v>
      </c>
      <c r="L206" s="121"/>
      <c r="M206" s="126"/>
      <c r="P206" s="127">
        <f>SUM(P207:P254)</f>
        <v>0</v>
      </c>
      <c r="R206" s="127">
        <f>SUM(R207:R254)</f>
        <v>12.321734000000001</v>
      </c>
      <c r="T206" s="128">
        <f>SUM(T207:T254)</f>
        <v>0</v>
      </c>
      <c r="AR206" s="122" t="s">
        <v>154</v>
      </c>
      <c r="AT206" s="129" t="s">
        <v>71</v>
      </c>
      <c r="AU206" s="129" t="s">
        <v>79</v>
      </c>
      <c r="AY206" s="122" t="s">
        <v>132</v>
      </c>
      <c r="BK206" s="130">
        <f>SUM(BK207:BK254)</f>
        <v>0</v>
      </c>
    </row>
    <row r="207" spans="2:65" s="1" customFormat="1" ht="24.15" customHeight="1">
      <c r="B207" s="34"/>
      <c r="C207" s="133" t="s">
        <v>531</v>
      </c>
      <c r="D207" s="133" t="s">
        <v>134</v>
      </c>
      <c r="E207" s="134" t="s">
        <v>765</v>
      </c>
      <c r="F207" s="135" t="s">
        <v>766</v>
      </c>
      <c r="G207" s="136" t="s">
        <v>767</v>
      </c>
      <c r="H207" s="137">
        <v>0.08</v>
      </c>
      <c r="I207" s="138"/>
      <c r="J207" s="139">
        <f>ROUND(I207*H207,2)</f>
        <v>0</v>
      </c>
      <c r="K207" s="135" t="s">
        <v>138</v>
      </c>
      <c r="L207" s="34"/>
      <c r="M207" s="140" t="s">
        <v>19</v>
      </c>
      <c r="N207" s="141" t="s">
        <v>43</v>
      </c>
      <c r="P207" s="142">
        <f>O207*H207</f>
        <v>0</v>
      </c>
      <c r="Q207" s="142">
        <v>8.8000000000000005E-3</v>
      </c>
      <c r="R207" s="142">
        <f>Q207*H207</f>
        <v>7.0400000000000009E-4</v>
      </c>
      <c r="S207" s="142">
        <v>0</v>
      </c>
      <c r="T207" s="143">
        <f>S207*H207</f>
        <v>0</v>
      </c>
      <c r="AR207" s="144" t="s">
        <v>594</v>
      </c>
      <c r="AT207" s="144" t="s">
        <v>134</v>
      </c>
      <c r="AU207" s="144" t="s">
        <v>81</v>
      </c>
      <c r="AY207" s="19" t="s">
        <v>132</v>
      </c>
      <c r="BE207" s="145">
        <f>IF(N207="základní",J207,0)</f>
        <v>0</v>
      </c>
      <c r="BF207" s="145">
        <f>IF(N207="snížená",J207,0)</f>
        <v>0</v>
      </c>
      <c r="BG207" s="145">
        <f>IF(N207="zákl. přenesená",J207,0)</f>
        <v>0</v>
      </c>
      <c r="BH207" s="145">
        <f>IF(N207="sníž. přenesená",J207,0)</f>
        <v>0</v>
      </c>
      <c r="BI207" s="145">
        <f>IF(N207="nulová",J207,0)</f>
        <v>0</v>
      </c>
      <c r="BJ207" s="19" t="s">
        <v>79</v>
      </c>
      <c r="BK207" s="145">
        <f>ROUND(I207*H207,2)</f>
        <v>0</v>
      </c>
      <c r="BL207" s="19" t="s">
        <v>594</v>
      </c>
      <c r="BM207" s="144" t="s">
        <v>768</v>
      </c>
    </row>
    <row r="208" spans="2:65" s="1" customFormat="1" ht="19.2">
      <c r="B208" s="34"/>
      <c r="D208" s="146" t="s">
        <v>141</v>
      </c>
      <c r="F208" s="147" t="s">
        <v>769</v>
      </c>
      <c r="I208" s="148"/>
      <c r="L208" s="34"/>
      <c r="M208" s="149"/>
      <c r="T208" s="55"/>
      <c r="AT208" s="19" t="s">
        <v>141</v>
      </c>
      <c r="AU208" s="19" t="s">
        <v>81</v>
      </c>
    </row>
    <row r="209" spans="2:65" s="1" customFormat="1" ht="10.199999999999999">
      <c r="B209" s="34"/>
      <c r="D209" s="150" t="s">
        <v>143</v>
      </c>
      <c r="F209" s="151" t="s">
        <v>770</v>
      </c>
      <c r="I209" s="148"/>
      <c r="L209" s="34"/>
      <c r="M209" s="149"/>
      <c r="T209" s="55"/>
      <c r="AT209" s="19" t="s">
        <v>143</v>
      </c>
      <c r="AU209" s="19" t="s">
        <v>81</v>
      </c>
    </row>
    <row r="210" spans="2:65" s="1" customFormat="1" ht="24.15" customHeight="1">
      <c r="B210" s="34"/>
      <c r="C210" s="133" t="s">
        <v>539</v>
      </c>
      <c r="D210" s="133" t="s">
        <v>134</v>
      </c>
      <c r="E210" s="134" t="s">
        <v>771</v>
      </c>
      <c r="F210" s="135" t="s">
        <v>772</v>
      </c>
      <c r="G210" s="136" t="s">
        <v>196</v>
      </c>
      <c r="H210" s="137">
        <v>48</v>
      </c>
      <c r="I210" s="138"/>
      <c r="J210" s="139">
        <f>ROUND(I210*H210,2)</f>
        <v>0</v>
      </c>
      <c r="K210" s="135" t="s">
        <v>138</v>
      </c>
      <c r="L210" s="34"/>
      <c r="M210" s="140" t="s">
        <v>19</v>
      </c>
      <c r="N210" s="141" t="s">
        <v>43</v>
      </c>
      <c r="P210" s="142">
        <f>O210*H210</f>
        <v>0</v>
      </c>
      <c r="Q210" s="142">
        <v>0</v>
      </c>
      <c r="R210" s="142">
        <f>Q210*H210</f>
        <v>0</v>
      </c>
      <c r="S210" s="142">
        <v>0</v>
      </c>
      <c r="T210" s="143">
        <f>S210*H210</f>
        <v>0</v>
      </c>
      <c r="AR210" s="144" t="s">
        <v>594</v>
      </c>
      <c r="AT210" s="144" t="s">
        <v>134</v>
      </c>
      <c r="AU210" s="144" t="s">
        <v>81</v>
      </c>
      <c r="AY210" s="19" t="s">
        <v>132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9" t="s">
        <v>79</v>
      </c>
      <c r="BK210" s="145">
        <f>ROUND(I210*H210,2)</f>
        <v>0</v>
      </c>
      <c r="BL210" s="19" t="s">
        <v>594</v>
      </c>
      <c r="BM210" s="144" t="s">
        <v>773</v>
      </c>
    </row>
    <row r="211" spans="2:65" s="1" customFormat="1" ht="38.4">
      <c r="B211" s="34"/>
      <c r="D211" s="146" t="s">
        <v>141</v>
      </c>
      <c r="F211" s="147" t="s">
        <v>774</v>
      </c>
      <c r="I211" s="148"/>
      <c r="L211" s="34"/>
      <c r="M211" s="149"/>
      <c r="T211" s="55"/>
      <c r="AT211" s="19" t="s">
        <v>141</v>
      </c>
      <c r="AU211" s="19" t="s">
        <v>81</v>
      </c>
    </row>
    <row r="212" spans="2:65" s="1" customFormat="1" ht="10.199999999999999">
      <c r="B212" s="34"/>
      <c r="D212" s="150" t="s">
        <v>143</v>
      </c>
      <c r="F212" s="151" t="s">
        <v>775</v>
      </c>
      <c r="I212" s="148"/>
      <c r="L212" s="34"/>
      <c r="M212" s="149"/>
      <c r="T212" s="55"/>
      <c r="AT212" s="19" t="s">
        <v>143</v>
      </c>
      <c r="AU212" s="19" t="s">
        <v>81</v>
      </c>
    </row>
    <row r="213" spans="2:65" s="1" customFormat="1" ht="24.15" customHeight="1">
      <c r="B213" s="34"/>
      <c r="C213" s="133" t="s">
        <v>547</v>
      </c>
      <c r="D213" s="133" t="s">
        <v>134</v>
      </c>
      <c r="E213" s="134" t="s">
        <v>776</v>
      </c>
      <c r="F213" s="135" t="s">
        <v>777</v>
      </c>
      <c r="G213" s="136" t="s">
        <v>196</v>
      </c>
      <c r="H213" s="137">
        <v>32</v>
      </c>
      <c r="I213" s="138"/>
      <c r="J213" s="139">
        <f>ROUND(I213*H213,2)</f>
        <v>0</v>
      </c>
      <c r="K213" s="135" t="s">
        <v>138</v>
      </c>
      <c r="L213" s="34"/>
      <c r="M213" s="140" t="s">
        <v>19</v>
      </c>
      <c r="N213" s="141" t="s">
        <v>43</v>
      </c>
      <c r="P213" s="142">
        <f>O213*H213</f>
        <v>0</v>
      </c>
      <c r="Q213" s="142">
        <v>0</v>
      </c>
      <c r="R213" s="142">
        <f>Q213*H213</f>
        <v>0</v>
      </c>
      <c r="S213" s="142">
        <v>0</v>
      </c>
      <c r="T213" s="143">
        <f>S213*H213</f>
        <v>0</v>
      </c>
      <c r="AR213" s="144" t="s">
        <v>594</v>
      </c>
      <c r="AT213" s="144" t="s">
        <v>134</v>
      </c>
      <c r="AU213" s="144" t="s">
        <v>81</v>
      </c>
      <c r="AY213" s="19" t="s">
        <v>132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9" t="s">
        <v>79</v>
      </c>
      <c r="BK213" s="145">
        <f>ROUND(I213*H213,2)</f>
        <v>0</v>
      </c>
      <c r="BL213" s="19" t="s">
        <v>594</v>
      </c>
      <c r="BM213" s="144" t="s">
        <v>778</v>
      </c>
    </row>
    <row r="214" spans="2:65" s="1" customFormat="1" ht="38.4">
      <c r="B214" s="34"/>
      <c r="D214" s="146" t="s">
        <v>141</v>
      </c>
      <c r="F214" s="147" t="s">
        <v>779</v>
      </c>
      <c r="I214" s="148"/>
      <c r="L214" s="34"/>
      <c r="M214" s="149"/>
      <c r="T214" s="55"/>
      <c r="AT214" s="19" t="s">
        <v>141</v>
      </c>
      <c r="AU214" s="19" t="s">
        <v>81</v>
      </c>
    </row>
    <row r="215" spans="2:65" s="1" customFormat="1" ht="10.199999999999999">
      <c r="B215" s="34"/>
      <c r="D215" s="150" t="s">
        <v>143</v>
      </c>
      <c r="F215" s="151" t="s">
        <v>780</v>
      </c>
      <c r="I215" s="148"/>
      <c r="L215" s="34"/>
      <c r="M215" s="149"/>
      <c r="T215" s="55"/>
      <c r="AT215" s="19" t="s">
        <v>143</v>
      </c>
      <c r="AU215" s="19" t="s">
        <v>81</v>
      </c>
    </row>
    <row r="216" spans="2:65" s="1" customFormat="1" ht="24.15" customHeight="1">
      <c r="B216" s="34"/>
      <c r="C216" s="133" t="s">
        <v>553</v>
      </c>
      <c r="D216" s="133" t="s">
        <v>134</v>
      </c>
      <c r="E216" s="134" t="s">
        <v>781</v>
      </c>
      <c r="F216" s="135" t="s">
        <v>782</v>
      </c>
      <c r="G216" s="136" t="s">
        <v>196</v>
      </c>
      <c r="H216" s="137">
        <v>6</v>
      </c>
      <c r="I216" s="138"/>
      <c r="J216" s="139">
        <f>ROUND(I216*H216,2)</f>
        <v>0</v>
      </c>
      <c r="K216" s="135" t="s">
        <v>138</v>
      </c>
      <c r="L216" s="34"/>
      <c r="M216" s="140" t="s">
        <v>19</v>
      </c>
      <c r="N216" s="141" t="s">
        <v>43</v>
      </c>
      <c r="P216" s="142">
        <f>O216*H216</f>
        <v>0</v>
      </c>
      <c r="Q216" s="142">
        <v>0</v>
      </c>
      <c r="R216" s="142">
        <f>Q216*H216</f>
        <v>0</v>
      </c>
      <c r="S216" s="142">
        <v>0</v>
      </c>
      <c r="T216" s="143">
        <f>S216*H216</f>
        <v>0</v>
      </c>
      <c r="AR216" s="144" t="s">
        <v>594</v>
      </c>
      <c r="AT216" s="144" t="s">
        <v>134</v>
      </c>
      <c r="AU216" s="144" t="s">
        <v>81</v>
      </c>
      <c r="AY216" s="19" t="s">
        <v>132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9" t="s">
        <v>79</v>
      </c>
      <c r="BK216" s="145">
        <f>ROUND(I216*H216,2)</f>
        <v>0</v>
      </c>
      <c r="BL216" s="19" t="s">
        <v>594</v>
      </c>
      <c r="BM216" s="144" t="s">
        <v>783</v>
      </c>
    </row>
    <row r="217" spans="2:65" s="1" customFormat="1" ht="38.4">
      <c r="B217" s="34"/>
      <c r="D217" s="146" t="s">
        <v>141</v>
      </c>
      <c r="F217" s="147" t="s">
        <v>784</v>
      </c>
      <c r="I217" s="148"/>
      <c r="L217" s="34"/>
      <c r="M217" s="149"/>
      <c r="T217" s="55"/>
      <c r="AT217" s="19" t="s">
        <v>141</v>
      </c>
      <c r="AU217" s="19" t="s">
        <v>81</v>
      </c>
    </row>
    <row r="218" spans="2:65" s="1" customFormat="1" ht="10.199999999999999">
      <c r="B218" s="34"/>
      <c r="D218" s="150" t="s">
        <v>143</v>
      </c>
      <c r="F218" s="151" t="s">
        <v>785</v>
      </c>
      <c r="I218" s="148"/>
      <c r="L218" s="34"/>
      <c r="M218" s="149"/>
      <c r="T218" s="55"/>
      <c r="AT218" s="19" t="s">
        <v>143</v>
      </c>
      <c r="AU218" s="19" t="s">
        <v>81</v>
      </c>
    </row>
    <row r="219" spans="2:65" s="1" customFormat="1" ht="24.15" customHeight="1">
      <c r="B219" s="34"/>
      <c r="C219" s="133" t="s">
        <v>559</v>
      </c>
      <c r="D219" s="133" t="s">
        <v>134</v>
      </c>
      <c r="E219" s="134" t="s">
        <v>786</v>
      </c>
      <c r="F219" s="135" t="s">
        <v>787</v>
      </c>
      <c r="G219" s="136" t="s">
        <v>196</v>
      </c>
      <c r="H219" s="137">
        <v>48</v>
      </c>
      <c r="I219" s="138"/>
      <c r="J219" s="139">
        <f>ROUND(I219*H219,2)</f>
        <v>0</v>
      </c>
      <c r="K219" s="135" t="s">
        <v>138</v>
      </c>
      <c r="L219" s="34"/>
      <c r="M219" s="140" t="s">
        <v>19</v>
      </c>
      <c r="N219" s="141" t="s">
        <v>43</v>
      </c>
      <c r="P219" s="142">
        <f>O219*H219</f>
        <v>0</v>
      </c>
      <c r="Q219" s="142">
        <v>0</v>
      </c>
      <c r="R219" s="142">
        <f>Q219*H219</f>
        <v>0</v>
      </c>
      <c r="S219" s="142">
        <v>0</v>
      </c>
      <c r="T219" s="143">
        <f>S219*H219</f>
        <v>0</v>
      </c>
      <c r="AR219" s="144" t="s">
        <v>594</v>
      </c>
      <c r="AT219" s="144" t="s">
        <v>134</v>
      </c>
      <c r="AU219" s="144" t="s">
        <v>81</v>
      </c>
      <c r="AY219" s="19" t="s">
        <v>132</v>
      </c>
      <c r="BE219" s="145">
        <f>IF(N219="základní",J219,0)</f>
        <v>0</v>
      </c>
      <c r="BF219" s="145">
        <f>IF(N219="snížená",J219,0)</f>
        <v>0</v>
      </c>
      <c r="BG219" s="145">
        <f>IF(N219="zákl. přenesená",J219,0)</f>
        <v>0</v>
      </c>
      <c r="BH219" s="145">
        <f>IF(N219="sníž. přenesená",J219,0)</f>
        <v>0</v>
      </c>
      <c r="BI219" s="145">
        <f>IF(N219="nulová",J219,0)</f>
        <v>0</v>
      </c>
      <c r="BJ219" s="19" t="s">
        <v>79</v>
      </c>
      <c r="BK219" s="145">
        <f>ROUND(I219*H219,2)</f>
        <v>0</v>
      </c>
      <c r="BL219" s="19" t="s">
        <v>594</v>
      </c>
      <c r="BM219" s="144" t="s">
        <v>788</v>
      </c>
    </row>
    <row r="220" spans="2:65" s="1" customFormat="1" ht="38.4">
      <c r="B220" s="34"/>
      <c r="D220" s="146" t="s">
        <v>141</v>
      </c>
      <c r="F220" s="147" t="s">
        <v>789</v>
      </c>
      <c r="I220" s="148"/>
      <c r="L220" s="34"/>
      <c r="M220" s="149"/>
      <c r="T220" s="55"/>
      <c r="AT220" s="19" t="s">
        <v>141</v>
      </c>
      <c r="AU220" s="19" t="s">
        <v>81</v>
      </c>
    </row>
    <row r="221" spans="2:65" s="1" customFormat="1" ht="10.199999999999999">
      <c r="B221" s="34"/>
      <c r="D221" s="150" t="s">
        <v>143</v>
      </c>
      <c r="F221" s="151" t="s">
        <v>790</v>
      </c>
      <c r="I221" s="148"/>
      <c r="L221" s="34"/>
      <c r="M221" s="149"/>
      <c r="T221" s="55"/>
      <c r="AT221" s="19" t="s">
        <v>143</v>
      </c>
      <c r="AU221" s="19" t="s">
        <v>81</v>
      </c>
    </row>
    <row r="222" spans="2:65" s="1" customFormat="1" ht="24.15" customHeight="1">
      <c r="B222" s="34"/>
      <c r="C222" s="133" t="s">
        <v>566</v>
      </c>
      <c r="D222" s="133" t="s">
        <v>134</v>
      </c>
      <c r="E222" s="134" t="s">
        <v>791</v>
      </c>
      <c r="F222" s="135" t="s">
        <v>792</v>
      </c>
      <c r="G222" s="136" t="s">
        <v>196</v>
      </c>
      <c r="H222" s="137">
        <v>32</v>
      </c>
      <c r="I222" s="138"/>
      <c r="J222" s="139">
        <f>ROUND(I222*H222,2)</f>
        <v>0</v>
      </c>
      <c r="K222" s="135" t="s">
        <v>138</v>
      </c>
      <c r="L222" s="34"/>
      <c r="M222" s="140" t="s">
        <v>19</v>
      </c>
      <c r="N222" s="141" t="s">
        <v>43</v>
      </c>
      <c r="P222" s="142">
        <f>O222*H222</f>
        <v>0</v>
      </c>
      <c r="Q222" s="142">
        <v>0</v>
      </c>
      <c r="R222" s="142">
        <f>Q222*H222</f>
        <v>0</v>
      </c>
      <c r="S222" s="142">
        <v>0</v>
      </c>
      <c r="T222" s="143">
        <f>S222*H222</f>
        <v>0</v>
      </c>
      <c r="AR222" s="144" t="s">
        <v>594</v>
      </c>
      <c r="AT222" s="144" t="s">
        <v>134</v>
      </c>
      <c r="AU222" s="144" t="s">
        <v>81</v>
      </c>
      <c r="AY222" s="19" t="s">
        <v>132</v>
      </c>
      <c r="BE222" s="145">
        <f>IF(N222="základní",J222,0)</f>
        <v>0</v>
      </c>
      <c r="BF222" s="145">
        <f>IF(N222="snížená",J222,0)</f>
        <v>0</v>
      </c>
      <c r="BG222" s="145">
        <f>IF(N222="zákl. přenesená",J222,0)</f>
        <v>0</v>
      </c>
      <c r="BH222" s="145">
        <f>IF(N222="sníž. přenesená",J222,0)</f>
        <v>0</v>
      </c>
      <c r="BI222" s="145">
        <f>IF(N222="nulová",J222,0)</f>
        <v>0</v>
      </c>
      <c r="BJ222" s="19" t="s">
        <v>79</v>
      </c>
      <c r="BK222" s="145">
        <f>ROUND(I222*H222,2)</f>
        <v>0</v>
      </c>
      <c r="BL222" s="19" t="s">
        <v>594</v>
      </c>
      <c r="BM222" s="144" t="s">
        <v>793</v>
      </c>
    </row>
    <row r="223" spans="2:65" s="1" customFormat="1" ht="38.4">
      <c r="B223" s="34"/>
      <c r="D223" s="146" t="s">
        <v>141</v>
      </c>
      <c r="F223" s="147" t="s">
        <v>794</v>
      </c>
      <c r="I223" s="148"/>
      <c r="L223" s="34"/>
      <c r="M223" s="149"/>
      <c r="T223" s="55"/>
      <c r="AT223" s="19" t="s">
        <v>141</v>
      </c>
      <c r="AU223" s="19" t="s">
        <v>81</v>
      </c>
    </row>
    <row r="224" spans="2:65" s="1" customFormat="1" ht="10.199999999999999">
      <c r="B224" s="34"/>
      <c r="D224" s="150" t="s">
        <v>143</v>
      </c>
      <c r="F224" s="151" t="s">
        <v>795</v>
      </c>
      <c r="I224" s="148"/>
      <c r="L224" s="34"/>
      <c r="M224" s="149"/>
      <c r="T224" s="55"/>
      <c r="AT224" s="19" t="s">
        <v>143</v>
      </c>
      <c r="AU224" s="19" t="s">
        <v>81</v>
      </c>
    </row>
    <row r="225" spans="2:65" s="1" customFormat="1" ht="24.15" customHeight="1">
      <c r="B225" s="34"/>
      <c r="C225" s="133" t="s">
        <v>796</v>
      </c>
      <c r="D225" s="133" t="s">
        <v>134</v>
      </c>
      <c r="E225" s="134" t="s">
        <v>797</v>
      </c>
      <c r="F225" s="135" t="s">
        <v>798</v>
      </c>
      <c r="G225" s="136" t="s">
        <v>196</v>
      </c>
      <c r="H225" s="137">
        <v>6</v>
      </c>
      <c r="I225" s="138"/>
      <c r="J225" s="139">
        <f>ROUND(I225*H225,2)</f>
        <v>0</v>
      </c>
      <c r="K225" s="135" t="s">
        <v>138</v>
      </c>
      <c r="L225" s="34"/>
      <c r="M225" s="140" t="s">
        <v>19</v>
      </c>
      <c r="N225" s="141" t="s">
        <v>43</v>
      </c>
      <c r="P225" s="142">
        <f>O225*H225</f>
        <v>0</v>
      </c>
      <c r="Q225" s="142">
        <v>0</v>
      </c>
      <c r="R225" s="142">
        <f>Q225*H225</f>
        <v>0</v>
      </c>
      <c r="S225" s="142">
        <v>0</v>
      </c>
      <c r="T225" s="143">
        <f>S225*H225</f>
        <v>0</v>
      </c>
      <c r="AR225" s="144" t="s">
        <v>594</v>
      </c>
      <c r="AT225" s="144" t="s">
        <v>134</v>
      </c>
      <c r="AU225" s="144" t="s">
        <v>81</v>
      </c>
      <c r="AY225" s="19" t="s">
        <v>132</v>
      </c>
      <c r="BE225" s="145">
        <f>IF(N225="základní",J225,0)</f>
        <v>0</v>
      </c>
      <c r="BF225" s="145">
        <f>IF(N225="snížená",J225,0)</f>
        <v>0</v>
      </c>
      <c r="BG225" s="145">
        <f>IF(N225="zákl. přenesená",J225,0)</f>
        <v>0</v>
      </c>
      <c r="BH225" s="145">
        <f>IF(N225="sníž. přenesená",J225,0)</f>
        <v>0</v>
      </c>
      <c r="BI225" s="145">
        <f>IF(N225="nulová",J225,0)</f>
        <v>0</v>
      </c>
      <c r="BJ225" s="19" t="s">
        <v>79</v>
      </c>
      <c r="BK225" s="145">
        <f>ROUND(I225*H225,2)</f>
        <v>0</v>
      </c>
      <c r="BL225" s="19" t="s">
        <v>594</v>
      </c>
      <c r="BM225" s="144" t="s">
        <v>799</v>
      </c>
    </row>
    <row r="226" spans="2:65" s="1" customFormat="1" ht="38.4">
      <c r="B226" s="34"/>
      <c r="D226" s="146" t="s">
        <v>141</v>
      </c>
      <c r="F226" s="147" t="s">
        <v>800</v>
      </c>
      <c r="I226" s="148"/>
      <c r="L226" s="34"/>
      <c r="M226" s="149"/>
      <c r="T226" s="55"/>
      <c r="AT226" s="19" t="s">
        <v>141</v>
      </c>
      <c r="AU226" s="19" t="s">
        <v>81</v>
      </c>
    </row>
    <row r="227" spans="2:65" s="1" customFormat="1" ht="10.199999999999999">
      <c r="B227" s="34"/>
      <c r="D227" s="150" t="s">
        <v>143</v>
      </c>
      <c r="F227" s="151" t="s">
        <v>801</v>
      </c>
      <c r="I227" s="148"/>
      <c r="L227" s="34"/>
      <c r="M227" s="149"/>
      <c r="T227" s="55"/>
      <c r="AT227" s="19" t="s">
        <v>143</v>
      </c>
      <c r="AU227" s="19" t="s">
        <v>81</v>
      </c>
    </row>
    <row r="228" spans="2:65" s="1" customFormat="1" ht="21.75" customHeight="1">
      <c r="B228" s="34"/>
      <c r="C228" s="133" t="s">
        <v>802</v>
      </c>
      <c r="D228" s="133" t="s">
        <v>134</v>
      </c>
      <c r="E228" s="134" t="s">
        <v>803</v>
      </c>
      <c r="F228" s="135" t="s">
        <v>804</v>
      </c>
      <c r="G228" s="136" t="s">
        <v>196</v>
      </c>
      <c r="H228" s="137">
        <v>90</v>
      </c>
      <c r="I228" s="138"/>
      <c r="J228" s="139">
        <f>ROUND(I228*H228,2)</f>
        <v>0</v>
      </c>
      <c r="K228" s="135" t="s">
        <v>138</v>
      </c>
      <c r="L228" s="34"/>
      <c r="M228" s="140" t="s">
        <v>19</v>
      </c>
      <c r="N228" s="141" t="s">
        <v>43</v>
      </c>
      <c r="P228" s="142">
        <f>O228*H228</f>
        <v>0</v>
      </c>
      <c r="Q228" s="142">
        <v>9.0000000000000006E-5</v>
      </c>
      <c r="R228" s="142">
        <f>Q228*H228</f>
        <v>8.1000000000000013E-3</v>
      </c>
      <c r="S228" s="142">
        <v>0</v>
      </c>
      <c r="T228" s="143">
        <f>S228*H228</f>
        <v>0</v>
      </c>
      <c r="AR228" s="144" t="s">
        <v>594</v>
      </c>
      <c r="AT228" s="144" t="s">
        <v>134</v>
      </c>
      <c r="AU228" s="144" t="s">
        <v>81</v>
      </c>
      <c r="AY228" s="19" t="s">
        <v>132</v>
      </c>
      <c r="BE228" s="145">
        <f>IF(N228="základní",J228,0)</f>
        <v>0</v>
      </c>
      <c r="BF228" s="145">
        <f>IF(N228="snížená",J228,0)</f>
        <v>0</v>
      </c>
      <c r="BG228" s="145">
        <f>IF(N228="zákl. přenesená",J228,0)</f>
        <v>0</v>
      </c>
      <c r="BH228" s="145">
        <f>IF(N228="sníž. přenesená",J228,0)</f>
        <v>0</v>
      </c>
      <c r="BI228" s="145">
        <f>IF(N228="nulová",J228,0)</f>
        <v>0</v>
      </c>
      <c r="BJ228" s="19" t="s">
        <v>79</v>
      </c>
      <c r="BK228" s="145">
        <f>ROUND(I228*H228,2)</f>
        <v>0</v>
      </c>
      <c r="BL228" s="19" t="s">
        <v>594</v>
      </c>
      <c r="BM228" s="144" t="s">
        <v>805</v>
      </c>
    </row>
    <row r="229" spans="2:65" s="1" customFormat="1" ht="19.2">
      <c r="B229" s="34"/>
      <c r="D229" s="146" t="s">
        <v>141</v>
      </c>
      <c r="F229" s="147" t="s">
        <v>806</v>
      </c>
      <c r="I229" s="148"/>
      <c r="L229" s="34"/>
      <c r="M229" s="149"/>
      <c r="T229" s="55"/>
      <c r="AT229" s="19" t="s">
        <v>141</v>
      </c>
      <c r="AU229" s="19" t="s">
        <v>81</v>
      </c>
    </row>
    <row r="230" spans="2:65" s="1" customFormat="1" ht="10.199999999999999">
      <c r="B230" s="34"/>
      <c r="D230" s="150" t="s">
        <v>143</v>
      </c>
      <c r="F230" s="151" t="s">
        <v>807</v>
      </c>
      <c r="I230" s="148"/>
      <c r="L230" s="34"/>
      <c r="M230" s="149"/>
      <c r="T230" s="55"/>
      <c r="AT230" s="19" t="s">
        <v>143</v>
      </c>
      <c r="AU230" s="19" t="s">
        <v>81</v>
      </c>
    </row>
    <row r="231" spans="2:65" s="1" customFormat="1" ht="24.15" customHeight="1">
      <c r="B231" s="34"/>
      <c r="C231" s="133" t="s">
        <v>808</v>
      </c>
      <c r="D231" s="133" t="s">
        <v>134</v>
      </c>
      <c r="E231" s="134" t="s">
        <v>809</v>
      </c>
      <c r="F231" s="135" t="s">
        <v>810</v>
      </c>
      <c r="G231" s="136" t="s">
        <v>196</v>
      </c>
      <c r="H231" s="137">
        <v>90</v>
      </c>
      <c r="I231" s="138"/>
      <c r="J231" s="139">
        <f>ROUND(I231*H231,2)</f>
        <v>0</v>
      </c>
      <c r="K231" s="135" t="s">
        <v>19</v>
      </c>
      <c r="L231" s="34"/>
      <c r="M231" s="140" t="s">
        <v>19</v>
      </c>
      <c r="N231" s="141" t="s">
        <v>43</v>
      </c>
      <c r="P231" s="142">
        <f>O231*H231</f>
        <v>0</v>
      </c>
      <c r="Q231" s="142">
        <v>0.108</v>
      </c>
      <c r="R231" s="142">
        <f>Q231*H231</f>
        <v>9.7200000000000006</v>
      </c>
      <c r="S231" s="142">
        <v>0</v>
      </c>
      <c r="T231" s="143">
        <f>S231*H231</f>
        <v>0</v>
      </c>
      <c r="AR231" s="144" t="s">
        <v>594</v>
      </c>
      <c r="AT231" s="144" t="s">
        <v>134</v>
      </c>
      <c r="AU231" s="144" t="s">
        <v>81</v>
      </c>
      <c r="AY231" s="19" t="s">
        <v>132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9" t="s">
        <v>79</v>
      </c>
      <c r="BK231" s="145">
        <f>ROUND(I231*H231,2)</f>
        <v>0</v>
      </c>
      <c r="BL231" s="19" t="s">
        <v>594</v>
      </c>
      <c r="BM231" s="144" t="s">
        <v>811</v>
      </c>
    </row>
    <row r="232" spans="2:65" s="1" customFormat="1" ht="10.199999999999999">
      <c r="B232" s="34"/>
      <c r="D232" s="146" t="s">
        <v>141</v>
      </c>
      <c r="F232" s="147" t="s">
        <v>810</v>
      </c>
      <c r="I232" s="148"/>
      <c r="L232" s="34"/>
      <c r="M232" s="149"/>
      <c r="T232" s="55"/>
      <c r="AT232" s="19" t="s">
        <v>141</v>
      </c>
      <c r="AU232" s="19" t="s">
        <v>81</v>
      </c>
    </row>
    <row r="233" spans="2:65" s="1" customFormat="1" ht="24.15" customHeight="1">
      <c r="B233" s="34"/>
      <c r="C233" s="133" t="s">
        <v>594</v>
      </c>
      <c r="D233" s="133" t="s">
        <v>134</v>
      </c>
      <c r="E233" s="134" t="s">
        <v>812</v>
      </c>
      <c r="F233" s="135" t="s">
        <v>810</v>
      </c>
      <c r="G233" s="136" t="s">
        <v>196</v>
      </c>
      <c r="H233" s="137">
        <v>24</v>
      </c>
      <c r="I233" s="138"/>
      <c r="J233" s="139">
        <f>ROUND(I233*H233,2)</f>
        <v>0</v>
      </c>
      <c r="K233" s="135" t="s">
        <v>19</v>
      </c>
      <c r="L233" s="34"/>
      <c r="M233" s="140" t="s">
        <v>19</v>
      </c>
      <c r="N233" s="141" t="s">
        <v>43</v>
      </c>
      <c r="P233" s="142">
        <f>O233*H233</f>
        <v>0</v>
      </c>
      <c r="Q233" s="142">
        <v>0.108</v>
      </c>
      <c r="R233" s="142">
        <f>Q233*H233</f>
        <v>2.5920000000000001</v>
      </c>
      <c r="S233" s="142">
        <v>0</v>
      </c>
      <c r="T233" s="143">
        <f>S233*H233</f>
        <v>0</v>
      </c>
      <c r="AR233" s="144" t="s">
        <v>594</v>
      </c>
      <c r="AT233" s="144" t="s">
        <v>134</v>
      </c>
      <c r="AU233" s="144" t="s">
        <v>81</v>
      </c>
      <c r="AY233" s="19" t="s">
        <v>132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9" t="s">
        <v>79</v>
      </c>
      <c r="BK233" s="145">
        <f>ROUND(I233*H233,2)</f>
        <v>0</v>
      </c>
      <c r="BL233" s="19" t="s">
        <v>594</v>
      </c>
      <c r="BM233" s="144" t="s">
        <v>813</v>
      </c>
    </row>
    <row r="234" spans="2:65" s="1" customFormat="1" ht="10.199999999999999">
      <c r="B234" s="34"/>
      <c r="D234" s="146" t="s">
        <v>141</v>
      </c>
      <c r="F234" s="147" t="s">
        <v>814</v>
      </c>
      <c r="I234" s="148"/>
      <c r="L234" s="34"/>
      <c r="M234" s="149"/>
      <c r="T234" s="55"/>
      <c r="AT234" s="19" t="s">
        <v>141</v>
      </c>
      <c r="AU234" s="19" t="s">
        <v>81</v>
      </c>
    </row>
    <row r="235" spans="2:65" s="1" customFormat="1" ht="16.5" customHeight="1">
      <c r="B235" s="34"/>
      <c r="C235" s="133" t="s">
        <v>815</v>
      </c>
      <c r="D235" s="133" t="s">
        <v>134</v>
      </c>
      <c r="E235" s="134" t="s">
        <v>816</v>
      </c>
      <c r="F235" s="135" t="s">
        <v>817</v>
      </c>
      <c r="G235" s="136" t="s">
        <v>137</v>
      </c>
      <c r="H235" s="137">
        <v>17</v>
      </c>
      <c r="I235" s="138"/>
      <c r="J235" s="139">
        <f>ROUND(I235*H235,2)</f>
        <v>0</v>
      </c>
      <c r="K235" s="135" t="s">
        <v>19</v>
      </c>
      <c r="L235" s="34"/>
      <c r="M235" s="140" t="s">
        <v>19</v>
      </c>
      <c r="N235" s="141" t="s">
        <v>43</v>
      </c>
      <c r="P235" s="142">
        <f>O235*H235</f>
        <v>0</v>
      </c>
      <c r="Q235" s="142">
        <v>3.0000000000000001E-5</v>
      </c>
      <c r="R235" s="142">
        <f>Q235*H235</f>
        <v>5.1000000000000004E-4</v>
      </c>
      <c r="S235" s="142">
        <v>0</v>
      </c>
      <c r="T235" s="143">
        <f>S235*H235</f>
        <v>0</v>
      </c>
      <c r="AR235" s="144" t="s">
        <v>594</v>
      </c>
      <c r="AT235" s="144" t="s">
        <v>134</v>
      </c>
      <c r="AU235" s="144" t="s">
        <v>81</v>
      </c>
      <c r="AY235" s="19" t="s">
        <v>132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9" t="s">
        <v>79</v>
      </c>
      <c r="BK235" s="145">
        <f>ROUND(I235*H235,2)</f>
        <v>0</v>
      </c>
      <c r="BL235" s="19" t="s">
        <v>594</v>
      </c>
      <c r="BM235" s="144" t="s">
        <v>818</v>
      </c>
    </row>
    <row r="236" spans="2:65" s="1" customFormat="1" ht="10.199999999999999">
      <c r="B236" s="34"/>
      <c r="D236" s="146" t="s">
        <v>141</v>
      </c>
      <c r="F236" s="147" t="s">
        <v>817</v>
      </c>
      <c r="I236" s="148"/>
      <c r="L236" s="34"/>
      <c r="M236" s="149"/>
      <c r="T236" s="55"/>
      <c r="AT236" s="19" t="s">
        <v>141</v>
      </c>
      <c r="AU236" s="19" t="s">
        <v>81</v>
      </c>
    </row>
    <row r="237" spans="2:65" s="1" customFormat="1" ht="16.5" customHeight="1">
      <c r="B237" s="34"/>
      <c r="C237" s="133" t="s">
        <v>819</v>
      </c>
      <c r="D237" s="133" t="s">
        <v>134</v>
      </c>
      <c r="E237" s="134" t="s">
        <v>820</v>
      </c>
      <c r="F237" s="135" t="s">
        <v>821</v>
      </c>
      <c r="G237" s="136" t="s">
        <v>137</v>
      </c>
      <c r="H237" s="137">
        <v>12</v>
      </c>
      <c r="I237" s="138"/>
      <c r="J237" s="139">
        <f>ROUND(I237*H237,2)</f>
        <v>0</v>
      </c>
      <c r="K237" s="135" t="s">
        <v>19</v>
      </c>
      <c r="L237" s="34"/>
      <c r="M237" s="140" t="s">
        <v>19</v>
      </c>
      <c r="N237" s="141" t="s">
        <v>43</v>
      </c>
      <c r="P237" s="142">
        <f>O237*H237</f>
        <v>0</v>
      </c>
      <c r="Q237" s="142">
        <v>3.0000000000000001E-5</v>
      </c>
      <c r="R237" s="142">
        <f>Q237*H237</f>
        <v>3.6000000000000002E-4</v>
      </c>
      <c r="S237" s="142">
        <v>0</v>
      </c>
      <c r="T237" s="143">
        <f>S237*H237</f>
        <v>0</v>
      </c>
      <c r="AR237" s="144" t="s">
        <v>594</v>
      </c>
      <c r="AT237" s="144" t="s">
        <v>134</v>
      </c>
      <c r="AU237" s="144" t="s">
        <v>81</v>
      </c>
      <c r="AY237" s="19" t="s">
        <v>132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9" t="s">
        <v>79</v>
      </c>
      <c r="BK237" s="145">
        <f>ROUND(I237*H237,2)</f>
        <v>0</v>
      </c>
      <c r="BL237" s="19" t="s">
        <v>594</v>
      </c>
      <c r="BM237" s="144" t="s">
        <v>822</v>
      </c>
    </row>
    <row r="238" spans="2:65" s="1" customFormat="1" ht="10.199999999999999">
      <c r="B238" s="34"/>
      <c r="D238" s="146" t="s">
        <v>141</v>
      </c>
      <c r="F238" s="147" t="s">
        <v>821</v>
      </c>
      <c r="I238" s="148"/>
      <c r="L238" s="34"/>
      <c r="M238" s="149"/>
      <c r="T238" s="55"/>
      <c r="AT238" s="19" t="s">
        <v>141</v>
      </c>
      <c r="AU238" s="19" t="s">
        <v>81</v>
      </c>
    </row>
    <row r="239" spans="2:65" s="1" customFormat="1" ht="16.5" customHeight="1">
      <c r="B239" s="34"/>
      <c r="C239" s="133" t="s">
        <v>823</v>
      </c>
      <c r="D239" s="133" t="s">
        <v>134</v>
      </c>
      <c r="E239" s="134" t="s">
        <v>824</v>
      </c>
      <c r="F239" s="135" t="s">
        <v>825</v>
      </c>
      <c r="G239" s="136" t="s">
        <v>137</v>
      </c>
      <c r="H239" s="137">
        <v>2</v>
      </c>
      <c r="I239" s="138"/>
      <c r="J239" s="139">
        <f>ROUND(I239*H239,2)</f>
        <v>0</v>
      </c>
      <c r="K239" s="135" t="s">
        <v>19</v>
      </c>
      <c r="L239" s="34"/>
      <c r="M239" s="140" t="s">
        <v>19</v>
      </c>
      <c r="N239" s="141" t="s">
        <v>43</v>
      </c>
      <c r="P239" s="142">
        <f>O239*H239</f>
        <v>0</v>
      </c>
      <c r="Q239" s="142">
        <v>3.0000000000000001E-5</v>
      </c>
      <c r="R239" s="142">
        <f>Q239*H239</f>
        <v>6.0000000000000002E-5</v>
      </c>
      <c r="S239" s="142">
        <v>0</v>
      </c>
      <c r="T239" s="143">
        <f>S239*H239</f>
        <v>0</v>
      </c>
      <c r="AR239" s="144" t="s">
        <v>594</v>
      </c>
      <c r="AT239" s="144" t="s">
        <v>134</v>
      </c>
      <c r="AU239" s="144" t="s">
        <v>81</v>
      </c>
      <c r="AY239" s="19" t="s">
        <v>132</v>
      </c>
      <c r="BE239" s="145">
        <f>IF(N239="základní",J239,0)</f>
        <v>0</v>
      </c>
      <c r="BF239" s="145">
        <f>IF(N239="snížená",J239,0)</f>
        <v>0</v>
      </c>
      <c r="BG239" s="145">
        <f>IF(N239="zákl. přenesená",J239,0)</f>
        <v>0</v>
      </c>
      <c r="BH239" s="145">
        <f>IF(N239="sníž. přenesená",J239,0)</f>
        <v>0</v>
      </c>
      <c r="BI239" s="145">
        <f>IF(N239="nulová",J239,0)</f>
        <v>0</v>
      </c>
      <c r="BJ239" s="19" t="s">
        <v>79</v>
      </c>
      <c r="BK239" s="145">
        <f>ROUND(I239*H239,2)</f>
        <v>0</v>
      </c>
      <c r="BL239" s="19" t="s">
        <v>594</v>
      </c>
      <c r="BM239" s="144" t="s">
        <v>826</v>
      </c>
    </row>
    <row r="240" spans="2:65" s="1" customFormat="1" ht="10.199999999999999">
      <c r="B240" s="34"/>
      <c r="D240" s="146" t="s">
        <v>141</v>
      </c>
      <c r="F240" s="147" t="s">
        <v>825</v>
      </c>
      <c r="I240" s="148"/>
      <c r="L240" s="34"/>
      <c r="M240" s="149"/>
      <c r="T240" s="55"/>
      <c r="AT240" s="19" t="s">
        <v>141</v>
      </c>
      <c r="AU240" s="19" t="s">
        <v>81</v>
      </c>
    </row>
    <row r="241" spans="2:65" s="1" customFormat="1" ht="24.15" customHeight="1">
      <c r="B241" s="34"/>
      <c r="C241" s="133" t="s">
        <v>827</v>
      </c>
      <c r="D241" s="133" t="s">
        <v>134</v>
      </c>
      <c r="E241" s="134" t="s">
        <v>828</v>
      </c>
      <c r="F241" s="135" t="s">
        <v>829</v>
      </c>
      <c r="G241" s="136" t="s">
        <v>196</v>
      </c>
      <c r="H241" s="137">
        <v>10</v>
      </c>
      <c r="I241" s="138"/>
      <c r="J241" s="139">
        <f>ROUND(I241*H241,2)</f>
        <v>0</v>
      </c>
      <c r="K241" s="135" t="s">
        <v>19</v>
      </c>
      <c r="L241" s="34"/>
      <c r="M241" s="140" t="s">
        <v>19</v>
      </c>
      <c r="N241" s="141" t="s">
        <v>43</v>
      </c>
      <c r="P241" s="142">
        <f>O241*H241</f>
        <v>0</v>
      </c>
      <c r="Q241" s="142">
        <v>0</v>
      </c>
      <c r="R241" s="142">
        <f>Q241*H241</f>
        <v>0</v>
      </c>
      <c r="S241" s="142">
        <v>0</v>
      </c>
      <c r="T241" s="143">
        <f>S241*H241</f>
        <v>0</v>
      </c>
      <c r="AR241" s="144" t="s">
        <v>594</v>
      </c>
      <c r="AT241" s="144" t="s">
        <v>134</v>
      </c>
      <c r="AU241" s="144" t="s">
        <v>81</v>
      </c>
      <c r="AY241" s="19" t="s">
        <v>132</v>
      </c>
      <c r="BE241" s="145">
        <f>IF(N241="základní",J241,0)</f>
        <v>0</v>
      </c>
      <c r="BF241" s="145">
        <f>IF(N241="snížená",J241,0)</f>
        <v>0</v>
      </c>
      <c r="BG241" s="145">
        <f>IF(N241="zákl. přenesená",J241,0)</f>
        <v>0</v>
      </c>
      <c r="BH241" s="145">
        <f>IF(N241="sníž. přenesená",J241,0)</f>
        <v>0</v>
      </c>
      <c r="BI241" s="145">
        <f>IF(N241="nulová",J241,0)</f>
        <v>0</v>
      </c>
      <c r="BJ241" s="19" t="s">
        <v>79</v>
      </c>
      <c r="BK241" s="145">
        <f>ROUND(I241*H241,2)</f>
        <v>0</v>
      </c>
      <c r="BL241" s="19" t="s">
        <v>594</v>
      </c>
      <c r="BM241" s="144" t="s">
        <v>830</v>
      </c>
    </row>
    <row r="242" spans="2:65" s="1" customFormat="1" ht="19.2">
      <c r="B242" s="34"/>
      <c r="D242" s="146" t="s">
        <v>141</v>
      </c>
      <c r="F242" s="147" t="s">
        <v>829</v>
      </c>
      <c r="I242" s="148"/>
      <c r="L242" s="34"/>
      <c r="M242" s="149"/>
      <c r="T242" s="55"/>
      <c r="AT242" s="19" t="s">
        <v>141</v>
      </c>
      <c r="AU242" s="19" t="s">
        <v>81</v>
      </c>
    </row>
    <row r="243" spans="2:65" s="1" customFormat="1" ht="49.05" customHeight="1">
      <c r="B243" s="34"/>
      <c r="C243" s="133" t="s">
        <v>831</v>
      </c>
      <c r="D243" s="133" t="s">
        <v>134</v>
      </c>
      <c r="E243" s="134" t="s">
        <v>832</v>
      </c>
      <c r="F243" s="135" t="s">
        <v>833</v>
      </c>
      <c r="G243" s="136" t="s">
        <v>212</v>
      </c>
      <c r="H243" s="137">
        <v>6</v>
      </c>
      <c r="I243" s="138"/>
      <c r="J243" s="139">
        <f>ROUND(I243*H243,2)</f>
        <v>0</v>
      </c>
      <c r="K243" s="135" t="s">
        <v>19</v>
      </c>
      <c r="L243" s="34"/>
      <c r="M243" s="140" t="s">
        <v>19</v>
      </c>
      <c r="N243" s="141" t="s">
        <v>43</v>
      </c>
      <c r="P243" s="142">
        <f>O243*H243</f>
        <v>0</v>
      </c>
      <c r="Q243" s="142">
        <v>0</v>
      </c>
      <c r="R243" s="142">
        <f>Q243*H243</f>
        <v>0</v>
      </c>
      <c r="S243" s="142">
        <v>0</v>
      </c>
      <c r="T243" s="143">
        <f>S243*H243</f>
        <v>0</v>
      </c>
      <c r="AR243" s="144" t="s">
        <v>594</v>
      </c>
      <c r="AT243" s="144" t="s">
        <v>134</v>
      </c>
      <c r="AU243" s="144" t="s">
        <v>81</v>
      </c>
      <c r="AY243" s="19" t="s">
        <v>132</v>
      </c>
      <c r="BE243" s="145">
        <f>IF(N243="základní",J243,0)</f>
        <v>0</v>
      </c>
      <c r="BF243" s="145">
        <f>IF(N243="snížená",J243,0)</f>
        <v>0</v>
      </c>
      <c r="BG243" s="145">
        <f>IF(N243="zákl. přenesená",J243,0)</f>
        <v>0</v>
      </c>
      <c r="BH243" s="145">
        <f>IF(N243="sníž. přenesená",J243,0)</f>
        <v>0</v>
      </c>
      <c r="BI243" s="145">
        <f>IF(N243="nulová",J243,0)</f>
        <v>0</v>
      </c>
      <c r="BJ243" s="19" t="s">
        <v>79</v>
      </c>
      <c r="BK243" s="145">
        <f>ROUND(I243*H243,2)</f>
        <v>0</v>
      </c>
      <c r="BL243" s="19" t="s">
        <v>594</v>
      </c>
      <c r="BM243" s="144" t="s">
        <v>834</v>
      </c>
    </row>
    <row r="244" spans="2:65" s="1" customFormat="1" ht="28.8">
      <c r="B244" s="34"/>
      <c r="D244" s="146" t="s">
        <v>141</v>
      </c>
      <c r="F244" s="147" t="s">
        <v>833</v>
      </c>
      <c r="I244" s="148"/>
      <c r="L244" s="34"/>
      <c r="M244" s="149"/>
      <c r="T244" s="55"/>
      <c r="AT244" s="19" t="s">
        <v>141</v>
      </c>
      <c r="AU244" s="19" t="s">
        <v>81</v>
      </c>
    </row>
    <row r="245" spans="2:65" s="1" customFormat="1" ht="37.799999999999997" customHeight="1">
      <c r="B245" s="34"/>
      <c r="C245" s="133" t="s">
        <v>835</v>
      </c>
      <c r="D245" s="133" t="s">
        <v>134</v>
      </c>
      <c r="E245" s="134" t="s">
        <v>836</v>
      </c>
      <c r="F245" s="135" t="s">
        <v>837</v>
      </c>
      <c r="G245" s="136" t="s">
        <v>212</v>
      </c>
      <c r="H245" s="137">
        <v>6</v>
      </c>
      <c r="I245" s="138"/>
      <c r="J245" s="139">
        <f>ROUND(I245*H245,2)</f>
        <v>0</v>
      </c>
      <c r="K245" s="135" t="s">
        <v>138</v>
      </c>
      <c r="L245" s="34"/>
      <c r="M245" s="140" t="s">
        <v>19</v>
      </c>
      <c r="N245" s="141" t="s">
        <v>43</v>
      </c>
      <c r="P245" s="142">
        <f>O245*H245</f>
        <v>0</v>
      </c>
      <c r="Q245" s="142">
        <v>0</v>
      </c>
      <c r="R245" s="142">
        <f>Q245*H245</f>
        <v>0</v>
      </c>
      <c r="S245" s="142">
        <v>0</v>
      </c>
      <c r="T245" s="143">
        <f>S245*H245</f>
        <v>0</v>
      </c>
      <c r="AR245" s="144" t="s">
        <v>594</v>
      </c>
      <c r="AT245" s="144" t="s">
        <v>134</v>
      </c>
      <c r="AU245" s="144" t="s">
        <v>81</v>
      </c>
      <c r="AY245" s="19" t="s">
        <v>132</v>
      </c>
      <c r="BE245" s="145">
        <f>IF(N245="základní",J245,0)</f>
        <v>0</v>
      </c>
      <c r="BF245" s="145">
        <f>IF(N245="snížená",J245,0)</f>
        <v>0</v>
      </c>
      <c r="BG245" s="145">
        <f>IF(N245="zákl. přenesená",J245,0)</f>
        <v>0</v>
      </c>
      <c r="BH245" s="145">
        <f>IF(N245="sníž. přenesená",J245,0)</f>
        <v>0</v>
      </c>
      <c r="BI245" s="145">
        <f>IF(N245="nulová",J245,0)</f>
        <v>0</v>
      </c>
      <c r="BJ245" s="19" t="s">
        <v>79</v>
      </c>
      <c r="BK245" s="145">
        <f>ROUND(I245*H245,2)</f>
        <v>0</v>
      </c>
      <c r="BL245" s="19" t="s">
        <v>594</v>
      </c>
      <c r="BM245" s="144" t="s">
        <v>838</v>
      </c>
    </row>
    <row r="246" spans="2:65" s="1" customFormat="1" ht="28.8">
      <c r="B246" s="34"/>
      <c r="D246" s="146" t="s">
        <v>141</v>
      </c>
      <c r="F246" s="147" t="s">
        <v>839</v>
      </c>
      <c r="I246" s="148"/>
      <c r="L246" s="34"/>
      <c r="M246" s="149"/>
      <c r="T246" s="55"/>
      <c r="AT246" s="19" t="s">
        <v>141</v>
      </c>
      <c r="AU246" s="19" t="s">
        <v>81</v>
      </c>
    </row>
    <row r="247" spans="2:65" s="1" customFormat="1" ht="10.199999999999999">
      <c r="B247" s="34"/>
      <c r="D247" s="150" t="s">
        <v>143</v>
      </c>
      <c r="F247" s="151" t="s">
        <v>840</v>
      </c>
      <c r="I247" s="148"/>
      <c r="L247" s="34"/>
      <c r="M247" s="149"/>
      <c r="T247" s="55"/>
      <c r="AT247" s="19" t="s">
        <v>143</v>
      </c>
      <c r="AU247" s="19" t="s">
        <v>81</v>
      </c>
    </row>
    <row r="248" spans="2:65" s="1" customFormat="1" ht="37.799999999999997" customHeight="1">
      <c r="B248" s="34"/>
      <c r="C248" s="133" t="s">
        <v>841</v>
      </c>
      <c r="D248" s="133" t="s">
        <v>134</v>
      </c>
      <c r="E248" s="134" t="s">
        <v>842</v>
      </c>
      <c r="F248" s="135" t="s">
        <v>843</v>
      </c>
      <c r="G248" s="136" t="s">
        <v>212</v>
      </c>
      <c r="H248" s="137">
        <v>6</v>
      </c>
      <c r="I248" s="138"/>
      <c r="J248" s="139">
        <f>ROUND(I248*H248,2)</f>
        <v>0</v>
      </c>
      <c r="K248" s="135" t="s">
        <v>138</v>
      </c>
      <c r="L248" s="34"/>
      <c r="M248" s="140" t="s">
        <v>19</v>
      </c>
      <c r="N248" s="141" t="s">
        <v>43</v>
      </c>
      <c r="P248" s="142">
        <f>O248*H248</f>
        <v>0</v>
      </c>
      <c r="Q248" s="142">
        <v>0</v>
      </c>
      <c r="R248" s="142">
        <f>Q248*H248</f>
        <v>0</v>
      </c>
      <c r="S248" s="142">
        <v>0</v>
      </c>
      <c r="T248" s="143">
        <f>S248*H248</f>
        <v>0</v>
      </c>
      <c r="AR248" s="144" t="s">
        <v>594</v>
      </c>
      <c r="AT248" s="144" t="s">
        <v>134</v>
      </c>
      <c r="AU248" s="144" t="s">
        <v>81</v>
      </c>
      <c r="AY248" s="19" t="s">
        <v>132</v>
      </c>
      <c r="BE248" s="145">
        <f>IF(N248="základní",J248,0)</f>
        <v>0</v>
      </c>
      <c r="BF248" s="145">
        <f>IF(N248="snížená",J248,0)</f>
        <v>0</v>
      </c>
      <c r="BG248" s="145">
        <f>IF(N248="zákl. přenesená",J248,0)</f>
        <v>0</v>
      </c>
      <c r="BH248" s="145">
        <f>IF(N248="sníž. přenesená",J248,0)</f>
        <v>0</v>
      </c>
      <c r="BI248" s="145">
        <f>IF(N248="nulová",J248,0)</f>
        <v>0</v>
      </c>
      <c r="BJ248" s="19" t="s">
        <v>79</v>
      </c>
      <c r="BK248" s="145">
        <f>ROUND(I248*H248,2)</f>
        <v>0</v>
      </c>
      <c r="BL248" s="19" t="s">
        <v>594</v>
      </c>
      <c r="BM248" s="144" t="s">
        <v>844</v>
      </c>
    </row>
    <row r="249" spans="2:65" s="1" customFormat="1" ht="38.4">
      <c r="B249" s="34"/>
      <c r="D249" s="146" t="s">
        <v>141</v>
      </c>
      <c r="F249" s="147" t="s">
        <v>845</v>
      </c>
      <c r="I249" s="148"/>
      <c r="L249" s="34"/>
      <c r="M249" s="149"/>
      <c r="T249" s="55"/>
      <c r="AT249" s="19" t="s">
        <v>141</v>
      </c>
      <c r="AU249" s="19" t="s">
        <v>81</v>
      </c>
    </row>
    <row r="250" spans="2:65" s="1" customFormat="1" ht="10.199999999999999">
      <c r="B250" s="34"/>
      <c r="D250" s="150" t="s">
        <v>143</v>
      </c>
      <c r="F250" s="151" t="s">
        <v>846</v>
      </c>
      <c r="I250" s="148"/>
      <c r="L250" s="34"/>
      <c r="M250" s="149"/>
      <c r="T250" s="55"/>
      <c r="AT250" s="19" t="s">
        <v>143</v>
      </c>
      <c r="AU250" s="19" t="s">
        <v>81</v>
      </c>
    </row>
    <row r="251" spans="2:65" s="1" customFormat="1" ht="16.5" customHeight="1">
      <c r="B251" s="34"/>
      <c r="C251" s="133" t="s">
        <v>847</v>
      </c>
      <c r="D251" s="133" t="s">
        <v>134</v>
      </c>
      <c r="E251" s="134" t="s">
        <v>848</v>
      </c>
      <c r="F251" s="135" t="s">
        <v>849</v>
      </c>
      <c r="G251" s="136" t="s">
        <v>587</v>
      </c>
      <c r="H251" s="137">
        <v>1</v>
      </c>
      <c r="I251" s="138"/>
      <c r="J251" s="139">
        <f>ROUND(I251*H251,2)</f>
        <v>0</v>
      </c>
      <c r="K251" s="135" t="s">
        <v>19</v>
      </c>
      <c r="L251" s="34"/>
      <c r="M251" s="140" t="s">
        <v>19</v>
      </c>
      <c r="N251" s="141" t="s">
        <v>43</v>
      </c>
      <c r="P251" s="142">
        <f>O251*H251</f>
        <v>0</v>
      </c>
      <c r="Q251" s="142">
        <v>0</v>
      </c>
      <c r="R251" s="142">
        <f>Q251*H251</f>
        <v>0</v>
      </c>
      <c r="S251" s="142">
        <v>0</v>
      </c>
      <c r="T251" s="143">
        <f>S251*H251</f>
        <v>0</v>
      </c>
      <c r="AR251" s="144" t="s">
        <v>594</v>
      </c>
      <c r="AT251" s="144" t="s">
        <v>134</v>
      </c>
      <c r="AU251" s="144" t="s">
        <v>81</v>
      </c>
      <c r="AY251" s="19" t="s">
        <v>132</v>
      </c>
      <c r="BE251" s="145">
        <f>IF(N251="základní",J251,0)</f>
        <v>0</v>
      </c>
      <c r="BF251" s="145">
        <f>IF(N251="snížená",J251,0)</f>
        <v>0</v>
      </c>
      <c r="BG251" s="145">
        <f>IF(N251="zákl. přenesená",J251,0)</f>
        <v>0</v>
      </c>
      <c r="BH251" s="145">
        <f>IF(N251="sníž. přenesená",J251,0)</f>
        <v>0</v>
      </c>
      <c r="BI251" s="145">
        <f>IF(N251="nulová",J251,0)</f>
        <v>0</v>
      </c>
      <c r="BJ251" s="19" t="s">
        <v>79</v>
      </c>
      <c r="BK251" s="145">
        <f>ROUND(I251*H251,2)</f>
        <v>0</v>
      </c>
      <c r="BL251" s="19" t="s">
        <v>594</v>
      </c>
      <c r="BM251" s="144" t="s">
        <v>850</v>
      </c>
    </row>
    <row r="252" spans="2:65" s="1" customFormat="1" ht="10.199999999999999">
      <c r="B252" s="34"/>
      <c r="D252" s="146" t="s">
        <v>141</v>
      </c>
      <c r="F252" s="147" t="s">
        <v>849</v>
      </c>
      <c r="I252" s="148"/>
      <c r="L252" s="34"/>
      <c r="M252" s="149"/>
      <c r="T252" s="55"/>
      <c r="AT252" s="19" t="s">
        <v>141</v>
      </c>
      <c r="AU252" s="19" t="s">
        <v>81</v>
      </c>
    </row>
    <row r="253" spans="2:65" s="1" customFormat="1" ht="16.5" customHeight="1">
      <c r="B253" s="34"/>
      <c r="C253" s="133" t="s">
        <v>851</v>
      </c>
      <c r="D253" s="133" t="s">
        <v>134</v>
      </c>
      <c r="E253" s="134" t="s">
        <v>852</v>
      </c>
      <c r="F253" s="135" t="s">
        <v>853</v>
      </c>
      <c r="G253" s="136" t="s">
        <v>587</v>
      </c>
      <c r="H253" s="137">
        <v>1</v>
      </c>
      <c r="I253" s="138"/>
      <c r="J253" s="139">
        <f>ROUND(I253*H253,2)</f>
        <v>0</v>
      </c>
      <c r="K253" s="135" t="s">
        <v>19</v>
      </c>
      <c r="L253" s="34"/>
      <c r="M253" s="140" t="s">
        <v>19</v>
      </c>
      <c r="N253" s="141" t="s">
        <v>43</v>
      </c>
      <c r="P253" s="142">
        <f>O253*H253</f>
        <v>0</v>
      </c>
      <c r="Q253" s="142">
        <v>0</v>
      </c>
      <c r="R253" s="142">
        <f>Q253*H253</f>
        <v>0</v>
      </c>
      <c r="S253" s="142">
        <v>0</v>
      </c>
      <c r="T253" s="143">
        <f>S253*H253</f>
        <v>0</v>
      </c>
      <c r="AR253" s="144" t="s">
        <v>594</v>
      </c>
      <c r="AT253" s="144" t="s">
        <v>134</v>
      </c>
      <c r="AU253" s="144" t="s">
        <v>81</v>
      </c>
      <c r="AY253" s="19" t="s">
        <v>132</v>
      </c>
      <c r="BE253" s="145">
        <f>IF(N253="základní",J253,0)</f>
        <v>0</v>
      </c>
      <c r="BF253" s="145">
        <f>IF(N253="snížená",J253,0)</f>
        <v>0</v>
      </c>
      <c r="BG253" s="145">
        <f>IF(N253="zákl. přenesená",J253,0)</f>
        <v>0</v>
      </c>
      <c r="BH253" s="145">
        <f>IF(N253="sníž. přenesená",J253,0)</f>
        <v>0</v>
      </c>
      <c r="BI253" s="145">
        <f>IF(N253="nulová",J253,0)</f>
        <v>0</v>
      </c>
      <c r="BJ253" s="19" t="s">
        <v>79</v>
      </c>
      <c r="BK253" s="145">
        <f>ROUND(I253*H253,2)</f>
        <v>0</v>
      </c>
      <c r="BL253" s="19" t="s">
        <v>594</v>
      </c>
      <c r="BM253" s="144" t="s">
        <v>854</v>
      </c>
    </row>
    <row r="254" spans="2:65" s="1" customFormat="1" ht="10.199999999999999">
      <c r="B254" s="34"/>
      <c r="D254" s="146" t="s">
        <v>141</v>
      </c>
      <c r="F254" s="147" t="s">
        <v>853</v>
      </c>
      <c r="I254" s="148"/>
      <c r="L254" s="34"/>
      <c r="M254" s="149"/>
      <c r="T254" s="55"/>
      <c r="AT254" s="19" t="s">
        <v>141</v>
      </c>
      <c r="AU254" s="19" t="s">
        <v>81</v>
      </c>
    </row>
    <row r="255" spans="2:65" s="11" customFormat="1" ht="25.95" customHeight="1">
      <c r="B255" s="121"/>
      <c r="D255" s="122" t="s">
        <v>71</v>
      </c>
      <c r="E255" s="123" t="s">
        <v>855</v>
      </c>
      <c r="F255" s="123" t="s">
        <v>856</v>
      </c>
      <c r="I255" s="124"/>
      <c r="J255" s="125">
        <f>BK255</f>
        <v>0</v>
      </c>
      <c r="L255" s="121"/>
      <c r="M255" s="126"/>
      <c r="P255" s="127">
        <f>SUM(P256:P265)</f>
        <v>0</v>
      </c>
      <c r="R255" s="127">
        <f>SUM(R256:R265)</f>
        <v>0</v>
      </c>
      <c r="T255" s="128">
        <f>SUM(T256:T265)</f>
        <v>0</v>
      </c>
      <c r="AR255" s="122" t="s">
        <v>169</v>
      </c>
      <c r="AT255" s="129" t="s">
        <v>71</v>
      </c>
      <c r="AU255" s="129" t="s">
        <v>72</v>
      </c>
      <c r="AY255" s="122" t="s">
        <v>132</v>
      </c>
      <c r="BK255" s="130">
        <f>SUM(BK256:BK265)</f>
        <v>0</v>
      </c>
    </row>
    <row r="256" spans="2:65" s="1" customFormat="1" ht="16.5" customHeight="1">
      <c r="B256" s="34"/>
      <c r="C256" s="133" t="s">
        <v>857</v>
      </c>
      <c r="D256" s="133" t="s">
        <v>134</v>
      </c>
      <c r="E256" s="134" t="s">
        <v>858</v>
      </c>
      <c r="F256" s="135" t="s">
        <v>859</v>
      </c>
      <c r="G256" s="136" t="s">
        <v>751</v>
      </c>
      <c r="H256" s="137">
        <v>1</v>
      </c>
      <c r="I256" s="138"/>
      <c r="J256" s="139">
        <f>ROUND(I256*H256,2)</f>
        <v>0</v>
      </c>
      <c r="K256" s="135" t="s">
        <v>19</v>
      </c>
      <c r="L256" s="34"/>
      <c r="M256" s="140" t="s">
        <v>19</v>
      </c>
      <c r="N256" s="141" t="s">
        <v>43</v>
      </c>
      <c r="P256" s="142">
        <f>O256*H256</f>
        <v>0</v>
      </c>
      <c r="Q256" s="142">
        <v>0</v>
      </c>
      <c r="R256" s="142">
        <f>Q256*H256</f>
        <v>0</v>
      </c>
      <c r="S256" s="142">
        <v>0</v>
      </c>
      <c r="T256" s="143">
        <f>S256*H256</f>
        <v>0</v>
      </c>
      <c r="AR256" s="144" t="s">
        <v>860</v>
      </c>
      <c r="AT256" s="144" t="s">
        <v>134</v>
      </c>
      <c r="AU256" s="144" t="s">
        <v>79</v>
      </c>
      <c r="AY256" s="19" t="s">
        <v>132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9" t="s">
        <v>79</v>
      </c>
      <c r="BK256" s="145">
        <f>ROUND(I256*H256,2)</f>
        <v>0</v>
      </c>
      <c r="BL256" s="19" t="s">
        <v>860</v>
      </c>
      <c r="BM256" s="144" t="s">
        <v>861</v>
      </c>
    </row>
    <row r="257" spans="2:65" s="1" customFormat="1" ht="10.199999999999999">
      <c r="B257" s="34"/>
      <c r="D257" s="146" t="s">
        <v>141</v>
      </c>
      <c r="F257" s="147" t="s">
        <v>859</v>
      </c>
      <c r="I257" s="148"/>
      <c r="L257" s="34"/>
      <c r="M257" s="149"/>
      <c r="T257" s="55"/>
      <c r="AT257" s="19" t="s">
        <v>141</v>
      </c>
      <c r="AU257" s="19" t="s">
        <v>79</v>
      </c>
    </row>
    <row r="258" spans="2:65" s="1" customFormat="1" ht="16.5" customHeight="1">
      <c r="B258" s="34"/>
      <c r="C258" s="133" t="s">
        <v>862</v>
      </c>
      <c r="D258" s="133" t="s">
        <v>134</v>
      </c>
      <c r="E258" s="134" t="s">
        <v>863</v>
      </c>
      <c r="F258" s="135" t="s">
        <v>864</v>
      </c>
      <c r="G258" s="136" t="s">
        <v>751</v>
      </c>
      <c r="H258" s="137">
        <v>1</v>
      </c>
      <c r="I258" s="138"/>
      <c r="J258" s="139">
        <f>ROUND(I258*H258,2)</f>
        <v>0</v>
      </c>
      <c r="K258" s="135" t="s">
        <v>19</v>
      </c>
      <c r="L258" s="34"/>
      <c r="M258" s="140" t="s">
        <v>19</v>
      </c>
      <c r="N258" s="141" t="s">
        <v>43</v>
      </c>
      <c r="P258" s="142">
        <f>O258*H258</f>
        <v>0</v>
      </c>
      <c r="Q258" s="142">
        <v>0</v>
      </c>
      <c r="R258" s="142">
        <f>Q258*H258</f>
        <v>0</v>
      </c>
      <c r="S258" s="142">
        <v>0</v>
      </c>
      <c r="T258" s="143">
        <f>S258*H258</f>
        <v>0</v>
      </c>
      <c r="AR258" s="144" t="s">
        <v>860</v>
      </c>
      <c r="AT258" s="144" t="s">
        <v>134</v>
      </c>
      <c r="AU258" s="144" t="s">
        <v>79</v>
      </c>
      <c r="AY258" s="19" t="s">
        <v>132</v>
      </c>
      <c r="BE258" s="145">
        <f>IF(N258="základní",J258,0)</f>
        <v>0</v>
      </c>
      <c r="BF258" s="145">
        <f>IF(N258="snížená",J258,0)</f>
        <v>0</v>
      </c>
      <c r="BG258" s="145">
        <f>IF(N258="zákl. přenesená",J258,0)</f>
        <v>0</v>
      </c>
      <c r="BH258" s="145">
        <f>IF(N258="sníž. přenesená",J258,0)</f>
        <v>0</v>
      </c>
      <c r="BI258" s="145">
        <f>IF(N258="nulová",J258,0)</f>
        <v>0</v>
      </c>
      <c r="BJ258" s="19" t="s">
        <v>79</v>
      </c>
      <c r="BK258" s="145">
        <f>ROUND(I258*H258,2)</f>
        <v>0</v>
      </c>
      <c r="BL258" s="19" t="s">
        <v>860</v>
      </c>
      <c r="BM258" s="144" t="s">
        <v>865</v>
      </c>
    </row>
    <row r="259" spans="2:65" s="1" customFormat="1" ht="10.199999999999999">
      <c r="B259" s="34"/>
      <c r="D259" s="146" t="s">
        <v>141</v>
      </c>
      <c r="F259" s="147" t="s">
        <v>864</v>
      </c>
      <c r="I259" s="148"/>
      <c r="L259" s="34"/>
      <c r="M259" s="149"/>
      <c r="T259" s="55"/>
      <c r="AT259" s="19" t="s">
        <v>141</v>
      </c>
      <c r="AU259" s="19" t="s">
        <v>79</v>
      </c>
    </row>
    <row r="260" spans="2:65" s="1" customFormat="1" ht="24.15" customHeight="1">
      <c r="B260" s="34"/>
      <c r="C260" s="133" t="s">
        <v>866</v>
      </c>
      <c r="D260" s="133" t="s">
        <v>134</v>
      </c>
      <c r="E260" s="134" t="s">
        <v>867</v>
      </c>
      <c r="F260" s="135" t="s">
        <v>868</v>
      </c>
      <c r="G260" s="136" t="s">
        <v>751</v>
      </c>
      <c r="H260" s="137">
        <v>1</v>
      </c>
      <c r="I260" s="138"/>
      <c r="J260" s="139">
        <f>ROUND(I260*H260,2)</f>
        <v>0</v>
      </c>
      <c r="K260" s="135" t="s">
        <v>19</v>
      </c>
      <c r="L260" s="34"/>
      <c r="M260" s="140" t="s">
        <v>19</v>
      </c>
      <c r="N260" s="141" t="s">
        <v>43</v>
      </c>
      <c r="P260" s="142">
        <f>O260*H260</f>
        <v>0</v>
      </c>
      <c r="Q260" s="142">
        <v>0</v>
      </c>
      <c r="R260" s="142">
        <f>Q260*H260</f>
        <v>0</v>
      </c>
      <c r="S260" s="142">
        <v>0</v>
      </c>
      <c r="T260" s="143">
        <f>S260*H260</f>
        <v>0</v>
      </c>
      <c r="AR260" s="144" t="s">
        <v>860</v>
      </c>
      <c r="AT260" s="144" t="s">
        <v>134</v>
      </c>
      <c r="AU260" s="144" t="s">
        <v>79</v>
      </c>
      <c r="AY260" s="19" t="s">
        <v>132</v>
      </c>
      <c r="BE260" s="145">
        <f>IF(N260="základní",J260,0)</f>
        <v>0</v>
      </c>
      <c r="BF260" s="145">
        <f>IF(N260="snížená",J260,0)</f>
        <v>0</v>
      </c>
      <c r="BG260" s="145">
        <f>IF(N260="zákl. přenesená",J260,0)</f>
        <v>0</v>
      </c>
      <c r="BH260" s="145">
        <f>IF(N260="sníž. přenesená",J260,0)</f>
        <v>0</v>
      </c>
      <c r="BI260" s="145">
        <f>IF(N260="nulová",J260,0)</f>
        <v>0</v>
      </c>
      <c r="BJ260" s="19" t="s">
        <v>79</v>
      </c>
      <c r="BK260" s="145">
        <f>ROUND(I260*H260,2)</f>
        <v>0</v>
      </c>
      <c r="BL260" s="19" t="s">
        <v>860</v>
      </c>
      <c r="BM260" s="144" t="s">
        <v>869</v>
      </c>
    </row>
    <row r="261" spans="2:65" s="1" customFormat="1" ht="10.199999999999999">
      <c r="B261" s="34"/>
      <c r="D261" s="146" t="s">
        <v>141</v>
      </c>
      <c r="F261" s="147" t="s">
        <v>868</v>
      </c>
      <c r="I261" s="148"/>
      <c r="L261" s="34"/>
      <c r="M261" s="149"/>
      <c r="T261" s="55"/>
      <c r="AT261" s="19" t="s">
        <v>141</v>
      </c>
      <c r="AU261" s="19" t="s">
        <v>79</v>
      </c>
    </row>
    <row r="262" spans="2:65" s="1" customFormat="1" ht="21.75" customHeight="1">
      <c r="B262" s="34"/>
      <c r="C262" s="133" t="s">
        <v>870</v>
      </c>
      <c r="D262" s="133" t="s">
        <v>134</v>
      </c>
      <c r="E262" s="134" t="s">
        <v>871</v>
      </c>
      <c r="F262" s="135" t="s">
        <v>872</v>
      </c>
      <c r="G262" s="136" t="s">
        <v>751</v>
      </c>
      <c r="H262" s="137">
        <v>1</v>
      </c>
      <c r="I262" s="138"/>
      <c r="J262" s="139">
        <f>ROUND(I262*H262,2)</f>
        <v>0</v>
      </c>
      <c r="K262" s="135" t="s">
        <v>19</v>
      </c>
      <c r="L262" s="34"/>
      <c r="M262" s="140" t="s">
        <v>19</v>
      </c>
      <c r="N262" s="141" t="s">
        <v>43</v>
      </c>
      <c r="P262" s="142">
        <f>O262*H262</f>
        <v>0</v>
      </c>
      <c r="Q262" s="142">
        <v>0</v>
      </c>
      <c r="R262" s="142">
        <f>Q262*H262</f>
        <v>0</v>
      </c>
      <c r="S262" s="142">
        <v>0</v>
      </c>
      <c r="T262" s="143">
        <f>S262*H262</f>
        <v>0</v>
      </c>
      <c r="AR262" s="144" t="s">
        <v>860</v>
      </c>
      <c r="AT262" s="144" t="s">
        <v>134</v>
      </c>
      <c r="AU262" s="144" t="s">
        <v>79</v>
      </c>
      <c r="AY262" s="19" t="s">
        <v>132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9" t="s">
        <v>79</v>
      </c>
      <c r="BK262" s="145">
        <f>ROUND(I262*H262,2)</f>
        <v>0</v>
      </c>
      <c r="BL262" s="19" t="s">
        <v>860</v>
      </c>
      <c r="BM262" s="144" t="s">
        <v>873</v>
      </c>
    </row>
    <row r="263" spans="2:65" s="1" customFormat="1" ht="10.199999999999999">
      <c r="B263" s="34"/>
      <c r="D263" s="146" t="s">
        <v>141</v>
      </c>
      <c r="F263" s="147" t="s">
        <v>872</v>
      </c>
      <c r="I263" s="148"/>
      <c r="L263" s="34"/>
      <c r="M263" s="149"/>
      <c r="T263" s="55"/>
      <c r="AT263" s="19" t="s">
        <v>141</v>
      </c>
      <c r="AU263" s="19" t="s">
        <v>79</v>
      </c>
    </row>
    <row r="264" spans="2:65" s="1" customFormat="1" ht="16.5" customHeight="1">
      <c r="B264" s="34"/>
      <c r="C264" s="133" t="s">
        <v>874</v>
      </c>
      <c r="D264" s="133" t="s">
        <v>134</v>
      </c>
      <c r="E264" s="134" t="s">
        <v>875</v>
      </c>
      <c r="F264" s="135" t="s">
        <v>876</v>
      </c>
      <c r="G264" s="136" t="s">
        <v>751</v>
      </c>
      <c r="H264" s="137">
        <v>1</v>
      </c>
      <c r="I264" s="138"/>
      <c r="J264" s="139">
        <f>ROUND(I264*H264,2)</f>
        <v>0</v>
      </c>
      <c r="K264" s="135" t="s">
        <v>19</v>
      </c>
      <c r="L264" s="34"/>
      <c r="M264" s="140" t="s">
        <v>19</v>
      </c>
      <c r="N264" s="141" t="s">
        <v>43</v>
      </c>
      <c r="P264" s="142">
        <f>O264*H264</f>
        <v>0</v>
      </c>
      <c r="Q264" s="142">
        <v>0</v>
      </c>
      <c r="R264" s="142">
        <f>Q264*H264</f>
        <v>0</v>
      </c>
      <c r="S264" s="142">
        <v>0</v>
      </c>
      <c r="T264" s="143">
        <f>S264*H264</f>
        <v>0</v>
      </c>
      <c r="AR264" s="144" t="s">
        <v>860</v>
      </c>
      <c r="AT264" s="144" t="s">
        <v>134</v>
      </c>
      <c r="AU264" s="144" t="s">
        <v>79</v>
      </c>
      <c r="AY264" s="19" t="s">
        <v>132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9" t="s">
        <v>79</v>
      </c>
      <c r="BK264" s="145">
        <f>ROUND(I264*H264,2)</f>
        <v>0</v>
      </c>
      <c r="BL264" s="19" t="s">
        <v>860</v>
      </c>
      <c r="BM264" s="144" t="s">
        <v>877</v>
      </c>
    </row>
    <row r="265" spans="2:65" s="1" customFormat="1" ht="10.199999999999999">
      <c r="B265" s="34"/>
      <c r="D265" s="146" t="s">
        <v>141</v>
      </c>
      <c r="F265" s="147" t="s">
        <v>876</v>
      </c>
      <c r="I265" s="148"/>
      <c r="L265" s="34"/>
      <c r="M265" s="190"/>
      <c r="N265" s="191"/>
      <c r="O265" s="191"/>
      <c r="P265" s="191"/>
      <c r="Q265" s="191"/>
      <c r="R265" s="191"/>
      <c r="S265" s="191"/>
      <c r="T265" s="192"/>
      <c r="AT265" s="19" t="s">
        <v>141</v>
      </c>
      <c r="AU265" s="19" t="s">
        <v>79</v>
      </c>
    </row>
    <row r="266" spans="2:65" s="1" customFormat="1" ht="6.9" customHeight="1">
      <c r="B266" s="43"/>
      <c r="C266" s="44"/>
      <c r="D266" s="44"/>
      <c r="E266" s="44"/>
      <c r="F266" s="44"/>
      <c r="G266" s="44"/>
      <c r="H266" s="44"/>
      <c r="I266" s="44"/>
      <c r="J266" s="44"/>
      <c r="K266" s="44"/>
      <c r="L266" s="34"/>
    </row>
  </sheetData>
  <sheetProtection algorithmName="SHA-512" hashValue="g4MEg9LRYZ1V4VUCBDy68iwUkSnzP6ktTn77RYvPyHTV736cEGQ56v6E2Q1cjo1KECxJx/6oN0G46DODiBaISg==" saltValue="02SOmbOLbcZzhDc/VfapkkbTJPpMdfLpeLbnzIShViXGZXOds2JQeooRfMBfr4e+t6W4r85Esp6fQxxuzYatYQ==" spinCount="100000" sheet="1" objects="1" scenarios="1" formatColumns="0" formatRows="0" autoFilter="0"/>
  <autoFilter ref="C91:K265" xr:uid="{00000000-0009-0000-0000-000002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209" r:id="rId1" xr:uid="{00000000-0004-0000-0200-000000000000}"/>
    <hyperlink ref="F212" r:id="rId2" xr:uid="{00000000-0004-0000-0200-000001000000}"/>
    <hyperlink ref="F215" r:id="rId3" xr:uid="{00000000-0004-0000-0200-000002000000}"/>
    <hyperlink ref="F218" r:id="rId4" xr:uid="{00000000-0004-0000-0200-000003000000}"/>
    <hyperlink ref="F221" r:id="rId5" xr:uid="{00000000-0004-0000-0200-000004000000}"/>
    <hyperlink ref="F224" r:id="rId6" xr:uid="{00000000-0004-0000-0200-000005000000}"/>
    <hyperlink ref="F227" r:id="rId7" xr:uid="{00000000-0004-0000-0200-000006000000}"/>
    <hyperlink ref="F230" r:id="rId8" xr:uid="{00000000-0004-0000-0200-000007000000}"/>
    <hyperlink ref="F247" r:id="rId9" xr:uid="{00000000-0004-0000-0200-000008000000}"/>
    <hyperlink ref="F250" r:id="rId10" xr:uid="{00000000-0004-0000-0200-000009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70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AT2" s="19" t="s">
        <v>92</v>
      </c>
    </row>
    <row r="3" spans="2:46" ht="6.9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2:46" ht="24.9" customHeight="1">
      <c r="B4" s="22"/>
      <c r="D4" s="23" t="s">
        <v>99</v>
      </c>
      <c r="L4" s="22"/>
      <c r="M4" s="92" t="s">
        <v>10</v>
      </c>
      <c r="AT4" s="19" t="s">
        <v>4</v>
      </c>
    </row>
    <row r="5" spans="2:46" ht="6.9" customHeight="1">
      <c r="B5" s="22"/>
      <c r="L5" s="22"/>
    </row>
    <row r="6" spans="2:46" ht="12" customHeight="1">
      <c r="B6" s="22"/>
      <c r="D6" s="29" t="s">
        <v>16</v>
      </c>
      <c r="L6" s="22"/>
    </row>
    <row r="7" spans="2:46" ht="16.5" customHeight="1">
      <c r="B7" s="22"/>
      <c r="E7" s="337" t="str">
        <f>'Rekapitulace stavby'!K6</f>
        <v>Regenerace veřejného prostranství Holasice</v>
      </c>
      <c r="F7" s="338"/>
      <c r="G7" s="338"/>
      <c r="H7" s="338"/>
      <c r="L7" s="22"/>
    </row>
    <row r="8" spans="2:46" ht="12" customHeight="1">
      <c r="B8" s="22"/>
      <c r="D8" s="29" t="s">
        <v>100</v>
      </c>
      <c r="L8" s="22"/>
    </row>
    <row r="9" spans="2:46" s="1" customFormat="1" ht="16.5" customHeight="1">
      <c r="B9" s="34"/>
      <c r="E9" s="337" t="s">
        <v>101</v>
      </c>
      <c r="F9" s="339"/>
      <c r="G9" s="339"/>
      <c r="H9" s="339"/>
      <c r="L9" s="34"/>
    </row>
    <row r="10" spans="2:46" s="1" customFormat="1" ht="12" customHeight="1">
      <c r="B10" s="34"/>
      <c r="D10" s="29" t="s">
        <v>102</v>
      </c>
      <c r="L10" s="34"/>
    </row>
    <row r="11" spans="2:46" s="1" customFormat="1" ht="16.5" customHeight="1">
      <c r="B11" s="34"/>
      <c r="E11" s="296" t="s">
        <v>878</v>
      </c>
      <c r="F11" s="339"/>
      <c r="G11" s="339"/>
      <c r="H11" s="339"/>
      <c r="L11" s="34"/>
    </row>
    <row r="12" spans="2:46" s="1" customFormat="1" ht="10.199999999999999">
      <c r="B12" s="34"/>
      <c r="L12" s="34"/>
    </row>
    <row r="13" spans="2:46" s="1" customFormat="1" ht="12" customHeight="1">
      <c r="B13" s="34"/>
      <c r="D13" s="29" t="s">
        <v>18</v>
      </c>
      <c r="F13" s="27" t="s">
        <v>19</v>
      </c>
      <c r="I13" s="29" t="s">
        <v>20</v>
      </c>
      <c r="J13" s="27" t="s">
        <v>19</v>
      </c>
      <c r="L13" s="34"/>
    </row>
    <row r="14" spans="2:46" s="1" customFormat="1" ht="12" customHeight="1">
      <c r="B14" s="34"/>
      <c r="D14" s="29" t="s">
        <v>21</v>
      </c>
      <c r="F14" s="27" t="s">
        <v>22</v>
      </c>
      <c r="I14" s="29" t="s">
        <v>23</v>
      </c>
      <c r="J14" s="51" t="str">
        <f>'Rekapitulace stavby'!AN8</f>
        <v>4. 6. 2024</v>
      </c>
      <c r="L14" s="34"/>
    </row>
    <row r="15" spans="2:46" s="1" customFormat="1" ht="10.8" customHeight="1">
      <c r="B15" s="34"/>
      <c r="L15" s="34"/>
    </row>
    <row r="16" spans="2:46" s="1" customFormat="1" ht="12" customHeight="1">
      <c r="B16" s="34"/>
      <c r="D16" s="29" t="s">
        <v>25</v>
      </c>
      <c r="I16" s="29" t="s">
        <v>26</v>
      </c>
      <c r="J16" s="27" t="s">
        <v>19</v>
      </c>
      <c r="L16" s="34"/>
    </row>
    <row r="17" spans="2:12" s="1" customFormat="1" ht="18" customHeight="1">
      <c r="B17" s="34"/>
      <c r="E17" s="27" t="s">
        <v>27</v>
      </c>
      <c r="I17" s="29" t="s">
        <v>28</v>
      </c>
      <c r="J17" s="27" t="s">
        <v>19</v>
      </c>
      <c r="L17" s="34"/>
    </row>
    <row r="18" spans="2:12" s="1" customFormat="1" ht="6.9" customHeight="1">
      <c r="B18" s="34"/>
      <c r="L18" s="34"/>
    </row>
    <row r="19" spans="2:12" s="1" customFormat="1" ht="12" customHeight="1">
      <c r="B19" s="34"/>
      <c r="D19" s="29" t="s">
        <v>29</v>
      </c>
      <c r="I19" s="29" t="s">
        <v>26</v>
      </c>
      <c r="J19" s="30" t="str">
        <f>'Rekapitulace stavby'!AN13</f>
        <v>Vyplň údaj</v>
      </c>
      <c r="L19" s="34"/>
    </row>
    <row r="20" spans="2:12" s="1" customFormat="1" ht="18" customHeight="1">
      <c r="B20" s="34"/>
      <c r="E20" s="340" t="str">
        <f>'Rekapitulace stavby'!E14</f>
        <v>Vyplň údaj</v>
      </c>
      <c r="F20" s="321"/>
      <c r="G20" s="321"/>
      <c r="H20" s="321"/>
      <c r="I20" s="29" t="s">
        <v>28</v>
      </c>
      <c r="J20" s="30" t="str">
        <f>'Rekapitulace stavby'!AN14</f>
        <v>Vyplň údaj</v>
      </c>
      <c r="L20" s="34"/>
    </row>
    <row r="21" spans="2:12" s="1" customFormat="1" ht="6.9" customHeight="1">
      <c r="B21" s="34"/>
      <c r="L21" s="34"/>
    </row>
    <row r="22" spans="2:12" s="1" customFormat="1" ht="12" customHeight="1">
      <c r="B22" s="34"/>
      <c r="D22" s="29" t="s">
        <v>31</v>
      </c>
      <c r="I22" s="29" t="s">
        <v>26</v>
      </c>
      <c r="J22" s="27" t="s">
        <v>19</v>
      </c>
      <c r="L22" s="34"/>
    </row>
    <row r="23" spans="2:12" s="1" customFormat="1" ht="18" customHeight="1">
      <c r="B23" s="34"/>
      <c r="E23" s="27" t="s">
        <v>32</v>
      </c>
      <c r="I23" s="29" t="s">
        <v>28</v>
      </c>
      <c r="J23" s="27" t="s">
        <v>19</v>
      </c>
      <c r="L23" s="34"/>
    </row>
    <row r="24" spans="2:12" s="1" customFormat="1" ht="6.9" customHeight="1">
      <c r="B24" s="34"/>
      <c r="L24" s="34"/>
    </row>
    <row r="25" spans="2:12" s="1" customFormat="1" ht="12" customHeight="1">
      <c r="B25" s="34"/>
      <c r="D25" s="29" t="s">
        <v>34</v>
      </c>
      <c r="I25" s="29" t="s">
        <v>26</v>
      </c>
      <c r="J25" s="27" t="s">
        <v>19</v>
      </c>
      <c r="L25" s="34"/>
    </row>
    <row r="26" spans="2:12" s="1" customFormat="1" ht="18" customHeight="1">
      <c r="B26" s="34"/>
      <c r="E26" s="27" t="s">
        <v>573</v>
      </c>
      <c r="I26" s="29" t="s">
        <v>28</v>
      </c>
      <c r="J26" s="27" t="s">
        <v>19</v>
      </c>
      <c r="L26" s="34"/>
    </row>
    <row r="27" spans="2:12" s="1" customFormat="1" ht="6.9" customHeight="1">
      <c r="B27" s="34"/>
      <c r="L27" s="34"/>
    </row>
    <row r="28" spans="2:12" s="1" customFormat="1" ht="12" customHeight="1">
      <c r="B28" s="34"/>
      <c r="D28" s="29" t="s">
        <v>36</v>
      </c>
      <c r="L28" s="34"/>
    </row>
    <row r="29" spans="2:12" s="7" customFormat="1" ht="16.5" customHeight="1">
      <c r="B29" s="93"/>
      <c r="E29" s="326" t="s">
        <v>19</v>
      </c>
      <c r="F29" s="326"/>
      <c r="G29" s="326"/>
      <c r="H29" s="326"/>
      <c r="L29" s="93"/>
    </row>
    <row r="30" spans="2:12" s="1" customFormat="1" ht="6.9" customHeight="1">
      <c r="B30" s="34"/>
      <c r="L30" s="34"/>
    </row>
    <row r="31" spans="2:12" s="1" customFormat="1" ht="6.9" customHeight="1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>
      <c r="B32" s="34"/>
      <c r="D32" s="94" t="s">
        <v>38</v>
      </c>
      <c r="J32" s="65">
        <f>ROUND(J91, 2)</f>
        <v>0</v>
      </c>
      <c r="L32" s="34"/>
    </row>
    <row r="33" spans="2:12" s="1" customFormat="1" ht="6.9" customHeight="1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>
      <c r="B34" s="34"/>
      <c r="F34" s="37" t="s">
        <v>40</v>
      </c>
      <c r="I34" s="37" t="s">
        <v>39</v>
      </c>
      <c r="J34" s="37" t="s">
        <v>41</v>
      </c>
      <c r="L34" s="34"/>
    </row>
    <row r="35" spans="2:12" s="1" customFormat="1" ht="14.4" customHeight="1">
      <c r="B35" s="34"/>
      <c r="D35" s="54" t="s">
        <v>42</v>
      </c>
      <c r="E35" s="29" t="s">
        <v>43</v>
      </c>
      <c r="F35" s="85">
        <f>ROUND((SUM(BE91:BE269)),  2)</f>
        <v>0</v>
      </c>
      <c r="I35" s="95">
        <v>0.21</v>
      </c>
      <c r="J35" s="85">
        <f>ROUND(((SUM(BE91:BE269))*I35),  2)</f>
        <v>0</v>
      </c>
      <c r="L35" s="34"/>
    </row>
    <row r="36" spans="2:12" s="1" customFormat="1" ht="14.4" customHeight="1">
      <c r="B36" s="34"/>
      <c r="E36" s="29" t="s">
        <v>44</v>
      </c>
      <c r="F36" s="85">
        <f>ROUND((SUM(BF91:BF269)),  2)</f>
        <v>0</v>
      </c>
      <c r="I36" s="95">
        <v>0.12</v>
      </c>
      <c r="J36" s="85">
        <f>ROUND(((SUM(BF91:BF269))*I36),  2)</f>
        <v>0</v>
      </c>
      <c r="L36" s="34"/>
    </row>
    <row r="37" spans="2:12" s="1" customFormat="1" ht="14.4" hidden="1" customHeight="1">
      <c r="B37" s="34"/>
      <c r="E37" s="29" t="s">
        <v>45</v>
      </c>
      <c r="F37" s="85">
        <f>ROUND((SUM(BG91:BG269)),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>
      <c r="B38" s="34"/>
      <c r="E38" s="29" t="s">
        <v>46</v>
      </c>
      <c r="F38" s="85">
        <f>ROUND((SUM(BH91:BH269)),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>
      <c r="B39" s="34"/>
      <c r="E39" s="29" t="s">
        <v>47</v>
      </c>
      <c r="F39" s="85">
        <f>ROUND((SUM(BI91:BI269)),  2)</f>
        <v>0</v>
      </c>
      <c r="I39" s="95">
        <v>0</v>
      </c>
      <c r="J39" s="85">
        <f>0</f>
        <v>0</v>
      </c>
      <c r="L39" s="34"/>
    </row>
    <row r="40" spans="2:12" s="1" customFormat="1" ht="6.9" customHeight="1">
      <c r="B40" s="34"/>
      <c r="L40" s="34"/>
    </row>
    <row r="41" spans="2:12" s="1" customFormat="1" ht="25.35" customHeight="1">
      <c r="B41" s="34"/>
      <c r="C41" s="96"/>
      <c r="D41" s="97" t="s">
        <v>48</v>
      </c>
      <c r="E41" s="56"/>
      <c r="F41" s="56"/>
      <c r="G41" s="98" t="s">
        <v>49</v>
      </c>
      <c r="H41" s="99" t="s">
        <v>50</v>
      </c>
      <c r="I41" s="56"/>
      <c r="J41" s="100">
        <f>SUM(J32:J39)</f>
        <v>0</v>
      </c>
      <c r="K41" s="101"/>
      <c r="L41" s="34"/>
    </row>
    <row r="42" spans="2:12" s="1" customFormat="1" ht="14.4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>
      <c r="B47" s="34"/>
      <c r="C47" s="23" t="s">
        <v>105</v>
      </c>
      <c r="L47" s="34"/>
    </row>
    <row r="48" spans="2:12" s="1" customFormat="1" ht="6.9" customHeight="1">
      <c r="B48" s="34"/>
      <c r="L48" s="34"/>
    </row>
    <row r="49" spans="2:47" s="1" customFormat="1" ht="12" customHeight="1">
      <c r="B49" s="34"/>
      <c r="C49" s="29" t="s">
        <v>16</v>
      </c>
      <c r="L49" s="34"/>
    </row>
    <row r="50" spans="2:47" s="1" customFormat="1" ht="16.5" customHeight="1">
      <c r="B50" s="34"/>
      <c r="E50" s="337" t="str">
        <f>E7</f>
        <v>Regenerace veřejného prostranství Holasice</v>
      </c>
      <c r="F50" s="338"/>
      <c r="G50" s="338"/>
      <c r="H50" s="338"/>
      <c r="L50" s="34"/>
    </row>
    <row r="51" spans="2:47" ht="12" customHeight="1">
      <c r="B51" s="22"/>
      <c r="C51" s="29" t="s">
        <v>100</v>
      </c>
      <c r="L51" s="22"/>
    </row>
    <row r="52" spans="2:47" s="1" customFormat="1" ht="16.5" customHeight="1">
      <c r="B52" s="34"/>
      <c r="E52" s="337" t="s">
        <v>101</v>
      </c>
      <c r="F52" s="339"/>
      <c r="G52" s="339"/>
      <c r="H52" s="339"/>
      <c r="L52" s="34"/>
    </row>
    <row r="53" spans="2:47" s="1" customFormat="1" ht="12" customHeight="1">
      <c r="B53" s="34"/>
      <c r="C53" s="29" t="s">
        <v>102</v>
      </c>
      <c r="L53" s="34"/>
    </row>
    <row r="54" spans="2:47" s="1" customFormat="1" ht="16.5" customHeight="1">
      <c r="B54" s="34"/>
      <c r="E54" s="296" t="str">
        <f>E11</f>
        <v>22-SO051-02.3 - D.2.4.1. - El. rozvody NN+VO - část VO</v>
      </c>
      <c r="F54" s="339"/>
      <c r="G54" s="339"/>
      <c r="H54" s="339"/>
      <c r="L54" s="34"/>
    </row>
    <row r="55" spans="2:47" s="1" customFormat="1" ht="6.9" customHeight="1">
      <c r="B55" s="34"/>
      <c r="L55" s="34"/>
    </row>
    <row r="56" spans="2:47" s="1" customFormat="1" ht="12" customHeight="1">
      <c r="B56" s="34"/>
      <c r="C56" s="29" t="s">
        <v>21</v>
      </c>
      <c r="F56" s="27" t="str">
        <f>F14</f>
        <v>Holasice</v>
      </c>
      <c r="I56" s="29" t="s">
        <v>23</v>
      </c>
      <c r="J56" s="51" t="str">
        <f>IF(J14="","",J14)</f>
        <v>4. 6. 2024</v>
      </c>
      <c r="L56" s="34"/>
    </row>
    <row r="57" spans="2:47" s="1" customFormat="1" ht="6.9" customHeight="1">
      <c r="B57" s="34"/>
      <c r="L57" s="34"/>
    </row>
    <row r="58" spans="2:47" s="1" customFormat="1" ht="25.65" customHeight="1">
      <c r="B58" s="34"/>
      <c r="C58" s="29" t="s">
        <v>25</v>
      </c>
      <c r="F58" s="27" t="str">
        <f>E17</f>
        <v>Obec Holasice</v>
      </c>
      <c r="I58" s="29" t="s">
        <v>31</v>
      </c>
      <c r="J58" s="32" t="str">
        <f>E23</f>
        <v>ARCHITEKTI A90 S.R.O.</v>
      </c>
      <c r="L58" s="34"/>
    </row>
    <row r="59" spans="2:47" s="1" customFormat="1" ht="15.15" customHeight="1">
      <c r="B59" s="34"/>
      <c r="C59" s="29" t="s">
        <v>29</v>
      </c>
      <c r="F59" s="27" t="str">
        <f>IF(E20="","",E20)</f>
        <v>Vyplň údaj</v>
      </c>
      <c r="I59" s="29" t="s">
        <v>34</v>
      </c>
      <c r="J59" s="32" t="str">
        <f>E26</f>
        <v>Ing. Müller</v>
      </c>
      <c r="L59" s="34"/>
    </row>
    <row r="60" spans="2:47" s="1" customFormat="1" ht="10.35" customHeight="1">
      <c r="B60" s="34"/>
      <c r="L60" s="34"/>
    </row>
    <row r="61" spans="2:47" s="1" customFormat="1" ht="29.25" customHeight="1">
      <c r="B61" s="34"/>
      <c r="C61" s="102" t="s">
        <v>106</v>
      </c>
      <c r="D61" s="96"/>
      <c r="E61" s="96"/>
      <c r="F61" s="96"/>
      <c r="G61" s="96"/>
      <c r="H61" s="96"/>
      <c r="I61" s="96"/>
      <c r="J61" s="103" t="s">
        <v>107</v>
      </c>
      <c r="K61" s="96"/>
      <c r="L61" s="34"/>
    </row>
    <row r="62" spans="2:47" s="1" customFormat="1" ht="10.35" customHeight="1">
      <c r="B62" s="34"/>
      <c r="L62" s="34"/>
    </row>
    <row r="63" spans="2:47" s="1" customFormat="1" ht="22.8" customHeight="1">
      <c r="B63" s="34"/>
      <c r="C63" s="104" t="s">
        <v>70</v>
      </c>
      <c r="J63" s="65">
        <f>J91</f>
        <v>0</v>
      </c>
      <c r="L63" s="34"/>
      <c r="AU63" s="19" t="s">
        <v>108</v>
      </c>
    </row>
    <row r="64" spans="2:47" s="8" customFormat="1" ht="24.9" customHeight="1">
      <c r="B64" s="105"/>
      <c r="D64" s="106" t="s">
        <v>879</v>
      </c>
      <c r="E64" s="107"/>
      <c r="F64" s="107"/>
      <c r="G64" s="107"/>
      <c r="H64" s="107"/>
      <c r="I64" s="107"/>
      <c r="J64" s="108">
        <f>J92</f>
        <v>0</v>
      </c>
      <c r="L64" s="105"/>
    </row>
    <row r="65" spans="2:12" s="9" customFormat="1" ht="19.95" customHeight="1">
      <c r="B65" s="109"/>
      <c r="D65" s="110" t="s">
        <v>880</v>
      </c>
      <c r="E65" s="111"/>
      <c r="F65" s="111"/>
      <c r="G65" s="111"/>
      <c r="H65" s="111"/>
      <c r="I65" s="111"/>
      <c r="J65" s="112">
        <f>J93</f>
        <v>0</v>
      </c>
      <c r="L65" s="109"/>
    </row>
    <row r="66" spans="2:12" s="8" customFormat="1" ht="24.9" customHeight="1">
      <c r="B66" s="105"/>
      <c r="D66" s="106" t="s">
        <v>577</v>
      </c>
      <c r="E66" s="107"/>
      <c r="F66" s="107"/>
      <c r="G66" s="107"/>
      <c r="H66" s="107"/>
      <c r="I66" s="107"/>
      <c r="J66" s="108">
        <f>J132</f>
        <v>0</v>
      </c>
      <c r="L66" s="105"/>
    </row>
    <row r="67" spans="2:12" s="9" customFormat="1" ht="19.95" customHeight="1">
      <c r="B67" s="109"/>
      <c r="D67" s="110" t="s">
        <v>578</v>
      </c>
      <c r="E67" s="111"/>
      <c r="F67" s="111"/>
      <c r="G67" s="111"/>
      <c r="H67" s="111"/>
      <c r="I67" s="111"/>
      <c r="J67" s="112">
        <f>J133</f>
        <v>0</v>
      </c>
      <c r="L67" s="109"/>
    </row>
    <row r="68" spans="2:12" s="9" customFormat="1" ht="19.95" customHeight="1">
      <c r="B68" s="109"/>
      <c r="D68" s="110" t="s">
        <v>579</v>
      </c>
      <c r="E68" s="111"/>
      <c r="F68" s="111"/>
      <c r="G68" s="111"/>
      <c r="H68" s="111"/>
      <c r="I68" s="111"/>
      <c r="J68" s="112">
        <f>J199</f>
        <v>0</v>
      </c>
      <c r="L68" s="109"/>
    </row>
    <row r="69" spans="2:12" s="8" customFormat="1" ht="24.9" customHeight="1">
      <c r="B69" s="105"/>
      <c r="D69" s="106" t="s">
        <v>580</v>
      </c>
      <c r="E69" s="107"/>
      <c r="F69" s="107"/>
      <c r="G69" s="107"/>
      <c r="H69" s="107"/>
      <c r="I69" s="107"/>
      <c r="J69" s="108">
        <f>J259</f>
        <v>0</v>
      </c>
      <c r="L69" s="105"/>
    </row>
    <row r="70" spans="2:12" s="1" customFormat="1" ht="21.75" customHeight="1">
      <c r="B70" s="34"/>
      <c r="L70" s="34"/>
    </row>
    <row r="71" spans="2:12" s="1" customFormat="1" ht="6.9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4"/>
    </row>
    <row r="75" spans="2:12" s="1" customFormat="1" ht="6.9" customHeight="1">
      <c r="B75" s="45"/>
      <c r="C75" s="46"/>
      <c r="D75" s="46"/>
      <c r="E75" s="46"/>
      <c r="F75" s="46"/>
      <c r="G75" s="46"/>
      <c r="H75" s="46"/>
      <c r="I75" s="46"/>
      <c r="J75" s="46"/>
      <c r="K75" s="46"/>
      <c r="L75" s="34"/>
    </row>
    <row r="76" spans="2:12" s="1" customFormat="1" ht="24.9" customHeight="1">
      <c r="B76" s="34"/>
      <c r="C76" s="23" t="s">
        <v>117</v>
      </c>
      <c r="L76" s="34"/>
    </row>
    <row r="77" spans="2:12" s="1" customFormat="1" ht="6.9" customHeight="1">
      <c r="B77" s="34"/>
      <c r="L77" s="34"/>
    </row>
    <row r="78" spans="2:12" s="1" customFormat="1" ht="12" customHeight="1">
      <c r="B78" s="34"/>
      <c r="C78" s="29" t="s">
        <v>16</v>
      </c>
      <c r="L78" s="34"/>
    </row>
    <row r="79" spans="2:12" s="1" customFormat="1" ht="16.5" customHeight="1">
      <c r="B79" s="34"/>
      <c r="E79" s="337" t="str">
        <f>E7</f>
        <v>Regenerace veřejného prostranství Holasice</v>
      </c>
      <c r="F79" s="338"/>
      <c r="G79" s="338"/>
      <c r="H79" s="338"/>
      <c r="L79" s="34"/>
    </row>
    <row r="80" spans="2:12" ht="12" customHeight="1">
      <c r="B80" s="22"/>
      <c r="C80" s="29" t="s">
        <v>100</v>
      </c>
      <c r="L80" s="22"/>
    </row>
    <row r="81" spans="2:65" s="1" customFormat="1" ht="16.5" customHeight="1">
      <c r="B81" s="34"/>
      <c r="E81" s="337" t="s">
        <v>101</v>
      </c>
      <c r="F81" s="339"/>
      <c r="G81" s="339"/>
      <c r="H81" s="339"/>
      <c r="L81" s="34"/>
    </row>
    <row r="82" spans="2:65" s="1" customFormat="1" ht="12" customHeight="1">
      <c r="B82" s="34"/>
      <c r="C82" s="29" t="s">
        <v>102</v>
      </c>
      <c r="L82" s="34"/>
    </row>
    <row r="83" spans="2:65" s="1" customFormat="1" ht="16.5" customHeight="1">
      <c r="B83" s="34"/>
      <c r="E83" s="296" t="str">
        <f>E11</f>
        <v>22-SO051-02.3 - D.2.4.1. - El. rozvody NN+VO - část VO</v>
      </c>
      <c r="F83" s="339"/>
      <c r="G83" s="339"/>
      <c r="H83" s="339"/>
      <c r="L83" s="34"/>
    </row>
    <row r="84" spans="2:65" s="1" customFormat="1" ht="6.9" customHeight="1">
      <c r="B84" s="34"/>
      <c r="L84" s="34"/>
    </row>
    <row r="85" spans="2:65" s="1" customFormat="1" ht="12" customHeight="1">
      <c r="B85" s="34"/>
      <c r="C85" s="29" t="s">
        <v>21</v>
      </c>
      <c r="F85" s="27" t="str">
        <f>F14</f>
        <v>Holasice</v>
      </c>
      <c r="I85" s="29" t="s">
        <v>23</v>
      </c>
      <c r="J85" s="51" t="str">
        <f>IF(J14="","",J14)</f>
        <v>4. 6. 2024</v>
      </c>
      <c r="L85" s="34"/>
    </row>
    <row r="86" spans="2:65" s="1" customFormat="1" ht="6.9" customHeight="1">
      <c r="B86" s="34"/>
      <c r="L86" s="34"/>
    </row>
    <row r="87" spans="2:65" s="1" customFormat="1" ht="25.65" customHeight="1">
      <c r="B87" s="34"/>
      <c r="C87" s="29" t="s">
        <v>25</v>
      </c>
      <c r="F87" s="27" t="str">
        <f>E17</f>
        <v>Obec Holasice</v>
      </c>
      <c r="I87" s="29" t="s">
        <v>31</v>
      </c>
      <c r="J87" s="32" t="str">
        <f>E23</f>
        <v>ARCHITEKTI A90 S.R.O.</v>
      </c>
      <c r="L87" s="34"/>
    </row>
    <row r="88" spans="2:65" s="1" customFormat="1" ht="15.15" customHeight="1">
      <c r="B88" s="34"/>
      <c r="C88" s="29" t="s">
        <v>29</v>
      </c>
      <c r="F88" s="27" t="str">
        <f>IF(E20="","",E20)</f>
        <v>Vyplň údaj</v>
      </c>
      <c r="I88" s="29" t="s">
        <v>34</v>
      </c>
      <c r="J88" s="32" t="str">
        <f>E26</f>
        <v>Ing. Müller</v>
      </c>
      <c r="L88" s="34"/>
    </row>
    <row r="89" spans="2:65" s="1" customFormat="1" ht="10.35" customHeight="1">
      <c r="B89" s="34"/>
      <c r="L89" s="34"/>
    </row>
    <row r="90" spans="2:65" s="10" customFormat="1" ht="29.25" customHeight="1">
      <c r="B90" s="113"/>
      <c r="C90" s="114" t="s">
        <v>118</v>
      </c>
      <c r="D90" s="115" t="s">
        <v>57</v>
      </c>
      <c r="E90" s="115" t="s">
        <v>53</v>
      </c>
      <c r="F90" s="115" t="s">
        <v>54</v>
      </c>
      <c r="G90" s="115" t="s">
        <v>119</v>
      </c>
      <c r="H90" s="115" t="s">
        <v>120</v>
      </c>
      <c r="I90" s="115" t="s">
        <v>121</v>
      </c>
      <c r="J90" s="115" t="s">
        <v>107</v>
      </c>
      <c r="K90" s="116" t="s">
        <v>122</v>
      </c>
      <c r="L90" s="113"/>
      <c r="M90" s="58" t="s">
        <v>19</v>
      </c>
      <c r="N90" s="59" t="s">
        <v>42</v>
      </c>
      <c r="O90" s="59" t="s">
        <v>123</v>
      </c>
      <c r="P90" s="59" t="s">
        <v>124</v>
      </c>
      <c r="Q90" s="59" t="s">
        <v>125</v>
      </c>
      <c r="R90" s="59" t="s">
        <v>126</v>
      </c>
      <c r="S90" s="59" t="s">
        <v>127</v>
      </c>
      <c r="T90" s="60" t="s">
        <v>128</v>
      </c>
    </row>
    <row r="91" spans="2:65" s="1" customFormat="1" ht="22.8" customHeight="1">
      <c r="B91" s="34"/>
      <c r="C91" s="63" t="s">
        <v>129</v>
      </c>
      <c r="J91" s="117">
        <f>BK91</f>
        <v>0</v>
      </c>
      <c r="L91" s="34"/>
      <c r="M91" s="61"/>
      <c r="N91" s="52"/>
      <c r="O91" s="52"/>
      <c r="P91" s="118">
        <f>P92+P132+P259</f>
        <v>0</v>
      </c>
      <c r="Q91" s="52"/>
      <c r="R91" s="118">
        <f>R92+R132+R259</f>
        <v>23.779318</v>
      </c>
      <c r="S91" s="52"/>
      <c r="T91" s="119">
        <f>T92+T132+T259</f>
        <v>0</v>
      </c>
      <c r="AT91" s="19" t="s">
        <v>71</v>
      </c>
      <c r="AU91" s="19" t="s">
        <v>108</v>
      </c>
      <c r="BK91" s="120">
        <f>BK92+BK132+BK259</f>
        <v>0</v>
      </c>
    </row>
    <row r="92" spans="2:65" s="11" customFormat="1" ht="25.95" customHeight="1">
      <c r="B92" s="121"/>
      <c r="D92" s="122" t="s">
        <v>71</v>
      </c>
      <c r="E92" s="123" t="s">
        <v>881</v>
      </c>
      <c r="F92" s="123" t="s">
        <v>882</v>
      </c>
      <c r="I92" s="124"/>
      <c r="J92" s="125">
        <f>BK92</f>
        <v>0</v>
      </c>
      <c r="L92" s="121"/>
      <c r="M92" s="126"/>
      <c r="P92" s="127">
        <f>P93</f>
        <v>0</v>
      </c>
      <c r="R92" s="127">
        <f>R93</f>
        <v>0</v>
      </c>
      <c r="T92" s="128">
        <f>T93</f>
        <v>0</v>
      </c>
      <c r="AR92" s="122" t="s">
        <v>81</v>
      </c>
      <c r="AT92" s="129" t="s">
        <v>71</v>
      </c>
      <c r="AU92" s="129" t="s">
        <v>72</v>
      </c>
      <c r="AY92" s="122" t="s">
        <v>132</v>
      </c>
      <c r="BK92" s="130">
        <f>BK93</f>
        <v>0</v>
      </c>
    </row>
    <row r="93" spans="2:65" s="11" customFormat="1" ht="22.8" customHeight="1">
      <c r="B93" s="121"/>
      <c r="D93" s="122" t="s">
        <v>71</v>
      </c>
      <c r="E93" s="131" t="s">
        <v>583</v>
      </c>
      <c r="F93" s="131" t="s">
        <v>883</v>
      </c>
      <c r="I93" s="124"/>
      <c r="J93" s="132">
        <f>BK93</f>
        <v>0</v>
      </c>
      <c r="L93" s="121"/>
      <c r="M93" s="126"/>
      <c r="P93" s="127">
        <f>SUM(P94:P131)</f>
        <v>0</v>
      </c>
      <c r="R93" s="127">
        <f>SUM(R94:R131)</f>
        <v>0</v>
      </c>
      <c r="T93" s="128">
        <f>SUM(T94:T131)</f>
        <v>0</v>
      </c>
      <c r="AR93" s="122" t="s">
        <v>81</v>
      </c>
      <c r="AT93" s="129" t="s">
        <v>71</v>
      </c>
      <c r="AU93" s="129" t="s">
        <v>79</v>
      </c>
      <c r="AY93" s="122" t="s">
        <v>132</v>
      </c>
      <c r="BK93" s="130">
        <f>SUM(BK94:BK131)</f>
        <v>0</v>
      </c>
    </row>
    <row r="94" spans="2:65" s="1" customFormat="1" ht="37.799999999999997" customHeight="1">
      <c r="B94" s="34"/>
      <c r="C94" s="179" t="s">
        <v>79</v>
      </c>
      <c r="D94" s="179" t="s">
        <v>329</v>
      </c>
      <c r="E94" s="180" t="s">
        <v>591</v>
      </c>
      <c r="F94" s="181" t="s">
        <v>592</v>
      </c>
      <c r="G94" s="182" t="s">
        <v>422</v>
      </c>
      <c r="H94" s="183">
        <v>1</v>
      </c>
      <c r="I94" s="184"/>
      <c r="J94" s="185">
        <f>ROUND(I94*H94,2)</f>
        <v>0</v>
      </c>
      <c r="K94" s="181" t="s">
        <v>19</v>
      </c>
      <c r="L94" s="186"/>
      <c r="M94" s="187" t="s">
        <v>19</v>
      </c>
      <c r="N94" s="188" t="s">
        <v>43</v>
      </c>
      <c r="P94" s="142">
        <f>O94*H94</f>
        <v>0</v>
      </c>
      <c r="Q94" s="142">
        <v>0</v>
      </c>
      <c r="R94" s="142">
        <f>Q94*H94</f>
        <v>0</v>
      </c>
      <c r="S94" s="142">
        <v>0</v>
      </c>
      <c r="T94" s="143">
        <f>S94*H94</f>
        <v>0</v>
      </c>
      <c r="AR94" s="144" t="s">
        <v>388</v>
      </c>
      <c r="AT94" s="144" t="s">
        <v>329</v>
      </c>
      <c r="AU94" s="144" t="s">
        <v>81</v>
      </c>
      <c r="AY94" s="19" t="s">
        <v>132</v>
      </c>
      <c r="BE94" s="145">
        <f>IF(N94="základní",J94,0)</f>
        <v>0</v>
      </c>
      <c r="BF94" s="145">
        <f>IF(N94="snížená",J94,0)</f>
        <v>0</v>
      </c>
      <c r="BG94" s="145">
        <f>IF(N94="zákl. přenesená",J94,0)</f>
        <v>0</v>
      </c>
      <c r="BH94" s="145">
        <f>IF(N94="sníž. přenesená",J94,0)</f>
        <v>0</v>
      </c>
      <c r="BI94" s="145">
        <f>IF(N94="nulová",J94,0)</f>
        <v>0</v>
      </c>
      <c r="BJ94" s="19" t="s">
        <v>79</v>
      </c>
      <c r="BK94" s="145">
        <f>ROUND(I94*H94,2)</f>
        <v>0</v>
      </c>
      <c r="BL94" s="19" t="s">
        <v>267</v>
      </c>
      <c r="BM94" s="144" t="s">
        <v>884</v>
      </c>
    </row>
    <row r="95" spans="2:65" s="1" customFormat="1" ht="19.2">
      <c r="B95" s="34"/>
      <c r="D95" s="146" t="s">
        <v>141</v>
      </c>
      <c r="F95" s="147" t="s">
        <v>592</v>
      </c>
      <c r="I95" s="148"/>
      <c r="L95" s="34"/>
      <c r="M95" s="149"/>
      <c r="T95" s="55"/>
      <c r="AT95" s="19" t="s">
        <v>141</v>
      </c>
      <c r="AU95" s="19" t="s">
        <v>81</v>
      </c>
    </row>
    <row r="96" spans="2:65" s="1" customFormat="1" ht="21.75" customHeight="1">
      <c r="B96" s="34"/>
      <c r="C96" s="179" t="s">
        <v>81</v>
      </c>
      <c r="D96" s="179" t="s">
        <v>329</v>
      </c>
      <c r="E96" s="180" t="s">
        <v>596</v>
      </c>
      <c r="F96" s="181" t="s">
        <v>597</v>
      </c>
      <c r="G96" s="182" t="s">
        <v>422</v>
      </c>
      <c r="H96" s="183">
        <v>1</v>
      </c>
      <c r="I96" s="184"/>
      <c r="J96" s="185">
        <f>ROUND(I96*H96,2)</f>
        <v>0</v>
      </c>
      <c r="K96" s="181" t="s">
        <v>19</v>
      </c>
      <c r="L96" s="186"/>
      <c r="M96" s="187" t="s">
        <v>19</v>
      </c>
      <c r="N96" s="188" t="s">
        <v>43</v>
      </c>
      <c r="P96" s="142">
        <f>O96*H96</f>
        <v>0</v>
      </c>
      <c r="Q96" s="142">
        <v>0</v>
      </c>
      <c r="R96" s="142">
        <f>Q96*H96</f>
        <v>0</v>
      </c>
      <c r="S96" s="142">
        <v>0</v>
      </c>
      <c r="T96" s="143">
        <f>S96*H96</f>
        <v>0</v>
      </c>
      <c r="AR96" s="144" t="s">
        <v>388</v>
      </c>
      <c r="AT96" s="144" t="s">
        <v>329</v>
      </c>
      <c r="AU96" s="144" t="s">
        <v>81</v>
      </c>
      <c r="AY96" s="19" t="s">
        <v>132</v>
      </c>
      <c r="BE96" s="145">
        <f>IF(N96="základní",J96,0)</f>
        <v>0</v>
      </c>
      <c r="BF96" s="145">
        <f>IF(N96="snížená",J96,0)</f>
        <v>0</v>
      </c>
      <c r="BG96" s="145">
        <f>IF(N96="zákl. přenesená",J96,0)</f>
        <v>0</v>
      </c>
      <c r="BH96" s="145">
        <f>IF(N96="sníž. přenesená",J96,0)</f>
        <v>0</v>
      </c>
      <c r="BI96" s="145">
        <f>IF(N96="nulová",J96,0)</f>
        <v>0</v>
      </c>
      <c r="BJ96" s="19" t="s">
        <v>79</v>
      </c>
      <c r="BK96" s="145">
        <f>ROUND(I96*H96,2)</f>
        <v>0</v>
      </c>
      <c r="BL96" s="19" t="s">
        <v>267</v>
      </c>
      <c r="BM96" s="144" t="s">
        <v>885</v>
      </c>
    </row>
    <row r="97" spans="2:65" s="1" customFormat="1" ht="10.199999999999999">
      <c r="B97" s="34"/>
      <c r="D97" s="146" t="s">
        <v>141</v>
      </c>
      <c r="F97" s="147" t="s">
        <v>597</v>
      </c>
      <c r="I97" s="148"/>
      <c r="L97" s="34"/>
      <c r="M97" s="149"/>
      <c r="T97" s="55"/>
      <c r="AT97" s="19" t="s">
        <v>141</v>
      </c>
      <c r="AU97" s="19" t="s">
        <v>81</v>
      </c>
    </row>
    <row r="98" spans="2:65" s="1" customFormat="1" ht="16.5" customHeight="1">
      <c r="B98" s="34"/>
      <c r="C98" s="179" t="s">
        <v>154</v>
      </c>
      <c r="D98" s="179" t="s">
        <v>329</v>
      </c>
      <c r="E98" s="180" t="s">
        <v>599</v>
      </c>
      <c r="F98" s="181" t="s">
        <v>600</v>
      </c>
      <c r="G98" s="182" t="s">
        <v>422</v>
      </c>
      <c r="H98" s="183">
        <v>1</v>
      </c>
      <c r="I98" s="184"/>
      <c r="J98" s="185">
        <f>ROUND(I98*H98,2)</f>
        <v>0</v>
      </c>
      <c r="K98" s="181" t="s">
        <v>19</v>
      </c>
      <c r="L98" s="186"/>
      <c r="M98" s="187" t="s">
        <v>19</v>
      </c>
      <c r="N98" s="188" t="s">
        <v>43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388</v>
      </c>
      <c r="AT98" s="144" t="s">
        <v>329</v>
      </c>
      <c r="AU98" s="144" t="s">
        <v>81</v>
      </c>
      <c r="AY98" s="19" t="s">
        <v>132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9" t="s">
        <v>79</v>
      </c>
      <c r="BK98" s="145">
        <f>ROUND(I98*H98,2)</f>
        <v>0</v>
      </c>
      <c r="BL98" s="19" t="s">
        <v>267</v>
      </c>
      <c r="BM98" s="144" t="s">
        <v>886</v>
      </c>
    </row>
    <row r="99" spans="2:65" s="1" customFormat="1" ht="10.199999999999999">
      <c r="B99" s="34"/>
      <c r="D99" s="146" t="s">
        <v>141</v>
      </c>
      <c r="F99" s="147" t="s">
        <v>600</v>
      </c>
      <c r="I99" s="148"/>
      <c r="L99" s="34"/>
      <c r="M99" s="149"/>
      <c r="T99" s="55"/>
      <c r="AT99" s="19" t="s">
        <v>141</v>
      </c>
      <c r="AU99" s="19" t="s">
        <v>81</v>
      </c>
    </row>
    <row r="100" spans="2:65" s="1" customFormat="1" ht="24.15" customHeight="1">
      <c r="B100" s="34"/>
      <c r="C100" s="179" t="s">
        <v>139</v>
      </c>
      <c r="D100" s="179" t="s">
        <v>329</v>
      </c>
      <c r="E100" s="180" t="s">
        <v>602</v>
      </c>
      <c r="F100" s="181" t="s">
        <v>603</v>
      </c>
      <c r="G100" s="182" t="s">
        <v>422</v>
      </c>
      <c r="H100" s="183">
        <v>3</v>
      </c>
      <c r="I100" s="184"/>
      <c r="J100" s="185">
        <f>ROUND(I100*H100,2)</f>
        <v>0</v>
      </c>
      <c r="K100" s="181" t="s">
        <v>19</v>
      </c>
      <c r="L100" s="186"/>
      <c r="M100" s="187" t="s">
        <v>19</v>
      </c>
      <c r="N100" s="188" t="s">
        <v>43</v>
      </c>
      <c r="P100" s="142">
        <f>O100*H100</f>
        <v>0</v>
      </c>
      <c r="Q100" s="142">
        <v>0</v>
      </c>
      <c r="R100" s="142">
        <f>Q100*H100</f>
        <v>0</v>
      </c>
      <c r="S100" s="142">
        <v>0</v>
      </c>
      <c r="T100" s="143">
        <f>S100*H100</f>
        <v>0</v>
      </c>
      <c r="AR100" s="144" t="s">
        <v>388</v>
      </c>
      <c r="AT100" s="144" t="s">
        <v>329</v>
      </c>
      <c r="AU100" s="144" t="s">
        <v>81</v>
      </c>
      <c r="AY100" s="19" t="s">
        <v>132</v>
      </c>
      <c r="BE100" s="145">
        <f>IF(N100="základní",J100,0)</f>
        <v>0</v>
      </c>
      <c r="BF100" s="145">
        <f>IF(N100="snížená",J100,0)</f>
        <v>0</v>
      </c>
      <c r="BG100" s="145">
        <f>IF(N100="zákl. přenesená",J100,0)</f>
        <v>0</v>
      </c>
      <c r="BH100" s="145">
        <f>IF(N100="sníž. přenesená",J100,0)</f>
        <v>0</v>
      </c>
      <c r="BI100" s="145">
        <f>IF(N100="nulová",J100,0)</f>
        <v>0</v>
      </c>
      <c r="BJ100" s="19" t="s">
        <v>79</v>
      </c>
      <c r="BK100" s="145">
        <f>ROUND(I100*H100,2)</f>
        <v>0</v>
      </c>
      <c r="BL100" s="19" t="s">
        <v>267</v>
      </c>
      <c r="BM100" s="144" t="s">
        <v>887</v>
      </c>
    </row>
    <row r="101" spans="2:65" s="1" customFormat="1" ht="19.2">
      <c r="B101" s="34"/>
      <c r="D101" s="146" t="s">
        <v>141</v>
      </c>
      <c r="F101" s="147" t="s">
        <v>603</v>
      </c>
      <c r="I101" s="148"/>
      <c r="L101" s="34"/>
      <c r="M101" s="149"/>
      <c r="T101" s="55"/>
      <c r="AT101" s="19" t="s">
        <v>141</v>
      </c>
      <c r="AU101" s="19" t="s">
        <v>81</v>
      </c>
    </row>
    <row r="102" spans="2:65" s="1" customFormat="1" ht="16.5" customHeight="1">
      <c r="B102" s="34"/>
      <c r="C102" s="179" t="s">
        <v>169</v>
      </c>
      <c r="D102" s="179" t="s">
        <v>329</v>
      </c>
      <c r="E102" s="180" t="s">
        <v>888</v>
      </c>
      <c r="F102" s="181" t="s">
        <v>889</v>
      </c>
      <c r="G102" s="182" t="s">
        <v>422</v>
      </c>
      <c r="H102" s="183">
        <v>6</v>
      </c>
      <c r="I102" s="184"/>
      <c r="J102" s="185">
        <f>ROUND(I102*H102,2)</f>
        <v>0</v>
      </c>
      <c r="K102" s="181" t="s">
        <v>19</v>
      </c>
      <c r="L102" s="186"/>
      <c r="M102" s="187" t="s">
        <v>19</v>
      </c>
      <c r="N102" s="188" t="s">
        <v>43</v>
      </c>
      <c r="P102" s="142">
        <f>O102*H102</f>
        <v>0</v>
      </c>
      <c r="Q102" s="142">
        <v>0</v>
      </c>
      <c r="R102" s="142">
        <f>Q102*H102</f>
        <v>0</v>
      </c>
      <c r="S102" s="142">
        <v>0</v>
      </c>
      <c r="T102" s="143">
        <f>S102*H102</f>
        <v>0</v>
      </c>
      <c r="AR102" s="144" t="s">
        <v>388</v>
      </c>
      <c r="AT102" s="144" t="s">
        <v>329</v>
      </c>
      <c r="AU102" s="144" t="s">
        <v>81</v>
      </c>
      <c r="AY102" s="19" t="s">
        <v>132</v>
      </c>
      <c r="BE102" s="145">
        <f>IF(N102="základní",J102,0)</f>
        <v>0</v>
      </c>
      <c r="BF102" s="145">
        <f>IF(N102="snížená",J102,0)</f>
        <v>0</v>
      </c>
      <c r="BG102" s="145">
        <f>IF(N102="zákl. přenesená",J102,0)</f>
        <v>0</v>
      </c>
      <c r="BH102" s="145">
        <f>IF(N102="sníž. přenesená",J102,0)</f>
        <v>0</v>
      </c>
      <c r="BI102" s="145">
        <f>IF(N102="nulová",J102,0)</f>
        <v>0</v>
      </c>
      <c r="BJ102" s="19" t="s">
        <v>79</v>
      </c>
      <c r="BK102" s="145">
        <f>ROUND(I102*H102,2)</f>
        <v>0</v>
      </c>
      <c r="BL102" s="19" t="s">
        <v>267</v>
      </c>
      <c r="BM102" s="144" t="s">
        <v>890</v>
      </c>
    </row>
    <row r="103" spans="2:65" s="1" customFormat="1" ht="10.199999999999999">
      <c r="B103" s="34"/>
      <c r="D103" s="146" t="s">
        <v>141</v>
      </c>
      <c r="F103" s="147" t="s">
        <v>889</v>
      </c>
      <c r="I103" s="148"/>
      <c r="L103" s="34"/>
      <c r="M103" s="149"/>
      <c r="T103" s="55"/>
      <c r="AT103" s="19" t="s">
        <v>141</v>
      </c>
      <c r="AU103" s="19" t="s">
        <v>81</v>
      </c>
    </row>
    <row r="104" spans="2:65" s="1" customFormat="1" ht="16.5" customHeight="1">
      <c r="B104" s="34"/>
      <c r="C104" s="179" t="s">
        <v>176</v>
      </c>
      <c r="D104" s="179" t="s">
        <v>329</v>
      </c>
      <c r="E104" s="180" t="s">
        <v>626</v>
      </c>
      <c r="F104" s="181" t="s">
        <v>627</v>
      </c>
      <c r="G104" s="182" t="s">
        <v>422</v>
      </c>
      <c r="H104" s="183">
        <v>2</v>
      </c>
      <c r="I104" s="184"/>
      <c r="J104" s="185">
        <f>ROUND(I104*H104,2)</f>
        <v>0</v>
      </c>
      <c r="K104" s="181" t="s">
        <v>19</v>
      </c>
      <c r="L104" s="186"/>
      <c r="M104" s="187" t="s">
        <v>19</v>
      </c>
      <c r="N104" s="188" t="s">
        <v>43</v>
      </c>
      <c r="P104" s="142">
        <f>O104*H104</f>
        <v>0</v>
      </c>
      <c r="Q104" s="142">
        <v>0</v>
      </c>
      <c r="R104" s="142">
        <f>Q104*H104</f>
        <v>0</v>
      </c>
      <c r="S104" s="142">
        <v>0</v>
      </c>
      <c r="T104" s="143">
        <f>S104*H104</f>
        <v>0</v>
      </c>
      <c r="AR104" s="144" t="s">
        <v>388</v>
      </c>
      <c r="AT104" s="144" t="s">
        <v>329</v>
      </c>
      <c r="AU104" s="144" t="s">
        <v>81</v>
      </c>
      <c r="AY104" s="19" t="s">
        <v>132</v>
      </c>
      <c r="BE104" s="145">
        <f>IF(N104="základní",J104,0)</f>
        <v>0</v>
      </c>
      <c r="BF104" s="145">
        <f>IF(N104="snížená",J104,0)</f>
        <v>0</v>
      </c>
      <c r="BG104" s="145">
        <f>IF(N104="zákl. přenesená",J104,0)</f>
        <v>0</v>
      </c>
      <c r="BH104" s="145">
        <f>IF(N104="sníž. přenesená",J104,0)</f>
        <v>0</v>
      </c>
      <c r="BI104" s="145">
        <f>IF(N104="nulová",J104,0)</f>
        <v>0</v>
      </c>
      <c r="BJ104" s="19" t="s">
        <v>79</v>
      </c>
      <c r="BK104" s="145">
        <f>ROUND(I104*H104,2)</f>
        <v>0</v>
      </c>
      <c r="BL104" s="19" t="s">
        <v>267</v>
      </c>
      <c r="BM104" s="144" t="s">
        <v>891</v>
      </c>
    </row>
    <row r="105" spans="2:65" s="1" customFormat="1" ht="10.199999999999999">
      <c r="B105" s="34"/>
      <c r="D105" s="146" t="s">
        <v>141</v>
      </c>
      <c r="F105" s="147" t="s">
        <v>627</v>
      </c>
      <c r="I105" s="148"/>
      <c r="L105" s="34"/>
      <c r="M105" s="149"/>
      <c r="T105" s="55"/>
      <c r="AT105" s="19" t="s">
        <v>141</v>
      </c>
      <c r="AU105" s="19" t="s">
        <v>81</v>
      </c>
    </row>
    <row r="106" spans="2:65" s="1" customFormat="1" ht="16.5" customHeight="1">
      <c r="B106" s="34"/>
      <c r="C106" s="179" t="s">
        <v>183</v>
      </c>
      <c r="D106" s="179" t="s">
        <v>329</v>
      </c>
      <c r="E106" s="180" t="s">
        <v>629</v>
      </c>
      <c r="F106" s="181" t="s">
        <v>630</v>
      </c>
      <c r="G106" s="182" t="s">
        <v>422</v>
      </c>
      <c r="H106" s="183">
        <v>4</v>
      </c>
      <c r="I106" s="184"/>
      <c r="J106" s="185">
        <f>ROUND(I106*H106,2)</f>
        <v>0</v>
      </c>
      <c r="K106" s="181" t="s">
        <v>19</v>
      </c>
      <c r="L106" s="186"/>
      <c r="M106" s="187" t="s">
        <v>19</v>
      </c>
      <c r="N106" s="188" t="s">
        <v>43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388</v>
      </c>
      <c r="AT106" s="144" t="s">
        <v>329</v>
      </c>
      <c r="AU106" s="144" t="s">
        <v>81</v>
      </c>
      <c r="AY106" s="19" t="s">
        <v>132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9" t="s">
        <v>79</v>
      </c>
      <c r="BK106" s="145">
        <f>ROUND(I106*H106,2)</f>
        <v>0</v>
      </c>
      <c r="BL106" s="19" t="s">
        <v>267</v>
      </c>
      <c r="BM106" s="144" t="s">
        <v>892</v>
      </c>
    </row>
    <row r="107" spans="2:65" s="1" customFormat="1" ht="10.199999999999999">
      <c r="B107" s="34"/>
      <c r="D107" s="146" t="s">
        <v>141</v>
      </c>
      <c r="F107" s="147" t="s">
        <v>630</v>
      </c>
      <c r="I107" s="148"/>
      <c r="L107" s="34"/>
      <c r="M107" s="149"/>
      <c r="T107" s="55"/>
      <c r="AT107" s="19" t="s">
        <v>141</v>
      </c>
      <c r="AU107" s="19" t="s">
        <v>81</v>
      </c>
    </row>
    <row r="108" spans="2:65" s="1" customFormat="1" ht="16.5" customHeight="1">
      <c r="B108" s="34"/>
      <c r="C108" s="179" t="s">
        <v>193</v>
      </c>
      <c r="D108" s="179" t="s">
        <v>329</v>
      </c>
      <c r="E108" s="180" t="s">
        <v>632</v>
      </c>
      <c r="F108" s="181" t="s">
        <v>633</v>
      </c>
      <c r="G108" s="182" t="s">
        <v>422</v>
      </c>
      <c r="H108" s="183">
        <v>1</v>
      </c>
      <c r="I108" s="184"/>
      <c r="J108" s="185">
        <f>ROUND(I108*H108,2)</f>
        <v>0</v>
      </c>
      <c r="K108" s="181" t="s">
        <v>19</v>
      </c>
      <c r="L108" s="186"/>
      <c r="M108" s="187" t="s">
        <v>19</v>
      </c>
      <c r="N108" s="188" t="s">
        <v>43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388</v>
      </c>
      <c r="AT108" s="144" t="s">
        <v>329</v>
      </c>
      <c r="AU108" s="144" t="s">
        <v>81</v>
      </c>
      <c r="AY108" s="19" t="s">
        <v>132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9" t="s">
        <v>79</v>
      </c>
      <c r="BK108" s="145">
        <f>ROUND(I108*H108,2)</f>
        <v>0</v>
      </c>
      <c r="BL108" s="19" t="s">
        <v>267</v>
      </c>
      <c r="BM108" s="144" t="s">
        <v>893</v>
      </c>
    </row>
    <row r="109" spans="2:65" s="1" customFormat="1" ht="10.199999999999999">
      <c r="B109" s="34"/>
      <c r="D109" s="146" t="s">
        <v>141</v>
      </c>
      <c r="F109" s="147" t="s">
        <v>633</v>
      </c>
      <c r="I109" s="148"/>
      <c r="L109" s="34"/>
      <c r="M109" s="149"/>
      <c r="T109" s="55"/>
      <c r="AT109" s="19" t="s">
        <v>141</v>
      </c>
      <c r="AU109" s="19" t="s">
        <v>81</v>
      </c>
    </row>
    <row r="110" spans="2:65" s="1" customFormat="1" ht="16.5" customHeight="1">
      <c r="B110" s="34"/>
      <c r="C110" s="179" t="s">
        <v>202</v>
      </c>
      <c r="D110" s="179" t="s">
        <v>329</v>
      </c>
      <c r="E110" s="180" t="s">
        <v>635</v>
      </c>
      <c r="F110" s="181" t="s">
        <v>636</v>
      </c>
      <c r="G110" s="182" t="s">
        <v>422</v>
      </c>
      <c r="H110" s="183">
        <v>2</v>
      </c>
      <c r="I110" s="184"/>
      <c r="J110" s="185">
        <f>ROUND(I110*H110,2)</f>
        <v>0</v>
      </c>
      <c r="K110" s="181" t="s">
        <v>19</v>
      </c>
      <c r="L110" s="186"/>
      <c r="M110" s="187" t="s">
        <v>19</v>
      </c>
      <c r="N110" s="188" t="s">
        <v>43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388</v>
      </c>
      <c r="AT110" s="144" t="s">
        <v>329</v>
      </c>
      <c r="AU110" s="144" t="s">
        <v>81</v>
      </c>
      <c r="AY110" s="19" t="s">
        <v>132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9" t="s">
        <v>79</v>
      </c>
      <c r="BK110" s="145">
        <f>ROUND(I110*H110,2)</f>
        <v>0</v>
      </c>
      <c r="BL110" s="19" t="s">
        <v>267</v>
      </c>
      <c r="BM110" s="144" t="s">
        <v>894</v>
      </c>
    </row>
    <row r="111" spans="2:65" s="1" customFormat="1" ht="10.199999999999999">
      <c r="B111" s="34"/>
      <c r="D111" s="146" t="s">
        <v>141</v>
      </c>
      <c r="F111" s="147" t="s">
        <v>636</v>
      </c>
      <c r="I111" s="148"/>
      <c r="L111" s="34"/>
      <c r="M111" s="149"/>
      <c r="T111" s="55"/>
      <c r="AT111" s="19" t="s">
        <v>141</v>
      </c>
      <c r="AU111" s="19" t="s">
        <v>81</v>
      </c>
    </row>
    <row r="112" spans="2:65" s="1" customFormat="1" ht="16.5" customHeight="1">
      <c r="B112" s="34"/>
      <c r="C112" s="179" t="s">
        <v>209</v>
      </c>
      <c r="D112" s="179" t="s">
        <v>329</v>
      </c>
      <c r="E112" s="180" t="s">
        <v>638</v>
      </c>
      <c r="F112" s="181" t="s">
        <v>639</v>
      </c>
      <c r="G112" s="182" t="s">
        <v>422</v>
      </c>
      <c r="H112" s="183">
        <v>2</v>
      </c>
      <c r="I112" s="184"/>
      <c r="J112" s="185">
        <f>ROUND(I112*H112,2)</f>
        <v>0</v>
      </c>
      <c r="K112" s="181" t="s">
        <v>19</v>
      </c>
      <c r="L112" s="186"/>
      <c r="M112" s="187" t="s">
        <v>19</v>
      </c>
      <c r="N112" s="188" t="s">
        <v>43</v>
      </c>
      <c r="P112" s="142">
        <f>O112*H112</f>
        <v>0</v>
      </c>
      <c r="Q112" s="142">
        <v>0</v>
      </c>
      <c r="R112" s="142">
        <f>Q112*H112</f>
        <v>0</v>
      </c>
      <c r="S112" s="142">
        <v>0</v>
      </c>
      <c r="T112" s="143">
        <f>S112*H112</f>
        <v>0</v>
      </c>
      <c r="AR112" s="144" t="s">
        <v>388</v>
      </c>
      <c r="AT112" s="144" t="s">
        <v>329</v>
      </c>
      <c r="AU112" s="144" t="s">
        <v>81</v>
      </c>
      <c r="AY112" s="19" t="s">
        <v>132</v>
      </c>
      <c r="BE112" s="145">
        <f>IF(N112="základní",J112,0)</f>
        <v>0</v>
      </c>
      <c r="BF112" s="145">
        <f>IF(N112="snížená",J112,0)</f>
        <v>0</v>
      </c>
      <c r="BG112" s="145">
        <f>IF(N112="zákl. přenesená",J112,0)</f>
        <v>0</v>
      </c>
      <c r="BH112" s="145">
        <f>IF(N112="sníž. přenesená",J112,0)</f>
        <v>0</v>
      </c>
      <c r="BI112" s="145">
        <f>IF(N112="nulová",J112,0)</f>
        <v>0</v>
      </c>
      <c r="BJ112" s="19" t="s">
        <v>79</v>
      </c>
      <c r="BK112" s="145">
        <f>ROUND(I112*H112,2)</f>
        <v>0</v>
      </c>
      <c r="BL112" s="19" t="s">
        <v>267</v>
      </c>
      <c r="BM112" s="144" t="s">
        <v>895</v>
      </c>
    </row>
    <row r="113" spans="2:65" s="1" customFormat="1" ht="10.199999999999999">
      <c r="B113" s="34"/>
      <c r="D113" s="146" t="s">
        <v>141</v>
      </c>
      <c r="F113" s="147" t="s">
        <v>639</v>
      </c>
      <c r="I113" s="148"/>
      <c r="L113" s="34"/>
      <c r="M113" s="149"/>
      <c r="T113" s="55"/>
      <c r="AT113" s="19" t="s">
        <v>141</v>
      </c>
      <c r="AU113" s="19" t="s">
        <v>81</v>
      </c>
    </row>
    <row r="114" spans="2:65" s="1" customFormat="1" ht="16.5" customHeight="1">
      <c r="B114" s="34"/>
      <c r="C114" s="179" t="s">
        <v>221</v>
      </c>
      <c r="D114" s="179" t="s">
        <v>329</v>
      </c>
      <c r="E114" s="180" t="s">
        <v>641</v>
      </c>
      <c r="F114" s="181" t="s">
        <v>642</v>
      </c>
      <c r="G114" s="182" t="s">
        <v>422</v>
      </c>
      <c r="H114" s="183">
        <v>2</v>
      </c>
      <c r="I114" s="184"/>
      <c r="J114" s="185">
        <f>ROUND(I114*H114,2)</f>
        <v>0</v>
      </c>
      <c r="K114" s="181" t="s">
        <v>19</v>
      </c>
      <c r="L114" s="186"/>
      <c r="M114" s="187" t="s">
        <v>19</v>
      </c>
      <c r="N114" s="188" t="s">
        <v>43</v>
      </c>
      <c r="P114" s="142">
        <f>O114*H114</f>
        <v>0</v>
      </c>
      <c r="Q114" s="142">
        <v>0</v>
      </c>
      <c r="R114" s="142">
        <f>Q114*H114</f>
        <v>0</v>
      </c>
      <c r="S114" s="142">
        <v>0</v>
      </c>
      <c r="T114" s="143">
        <f>S114*H114</f>
        <v>0</v>
      </c>
      <c r="AR114" s="144" t="s">
        <v>388</v>
      </c>
      <c r="AT114" s="144" t="s">
        <v>329</v>
      </c>
      <c r="AU114" s="144" t="s">
        <v>81</v>
      </c>
      <c r="AY114" s="19" t="s">
        <v>132</v>
      </c>
      <c r="BE114" s="145">
        <f>IF(N114="základní",J114,0)</f>
        <v>0</v>
      </c>
      <c r="BF114" s="145">
        <f>IF(N114="snížená",J114,0)</f>
        <v>0</v>
      </c>
      <c r="BG114" s="145">
        <f>IF(N114="zákl. přenesená",J114,0)</f>
        <v>0</v>
      </c>
      <c r="BH114" s="145">
        <f>IF(N114="sníž. přenesená",J114,0)</f>
        <v>0</v>
      </c>
      <c r="BI114" s="145">
        <f>IF(N114="nulová",J114,0)</f>
        <v>0</v>
      </c>
      <c r="BJ114" s="19" t="s">
        <v>79</v>
      </c>
      <c r="BK114" s="145">
        <f>ROUND(I114*H114,2)</f>
        <v>0</v>
      </c>
      <c r="BL114" s="19" t="s">
        <v>267</v>
      </c>
      <c r="BM114" s="144" t="s">
        <v>896</v>
      </c>
    </row>
    <row r="115" spans="2:65" s="1" customFormat="1" ht="10.199999999999999">
      <c r="B115" s="34"/>
      <c r="D115" s="146" t="s">
        <v>141</v>
      </c>
      <c r="F115" s="147" t="s">
        <v>642</v>
      </c>
      <c r="I115" s="148"/>
      <c r="L115" s="34"/>
      <c r="M115" s="149"/>
      <c r="T115" s="55"/>
      <c r="AT115" s="19" t="s">
        <v>141</v>
      </c>
      <c r="AU115" s="19" t="s">
        <v>81</v>
      </c>
    </row>
    <row r="116" spans="2:65" s="1" customFormat="1" ht="16.5" customHeight="1">
      <c r="B116" s="34"/>
      <c r="C116" s="179" t="s">
        <v>8</v>
      </c>
      <c r="D116" s="179" t="s">
        <v>329</v>
      </c>
      <c r="E116" s="180" t="s">
        <v>897</v>
      </c>
      <c r="F116" s="181" t="s">
        <v>898</v>
      </c>
      <c r="G116" s="182" t="s">
        <v>422</v>
      </c>
      <c r="H116" s="183">
        <v>6</v>
      </c>
      <c r="I116" s="184"/>
      <c r="J116" s="185">
        <f>ROUND(I116*H116,2)</f>
        <v>0</v>
      </c>
      <c r="K116" s="181" t="s">
        <v>19</v>
      </c>
      <c r="L116" s="186"/>
      <c r="M116" s="187" t="s">
        <v>19</v>
      </c>
      <c r="N116" s="188" t="s">
        <v>43</v>
      </c>
      <c r="P116" s="142">
        <f>O116*H116</f>
        <v>0</v>
      </c>
      <c r="Q116" s="142">
        <v>0</v>
      </c>
      <c r="R116" s="142">
        <f>Q116*H116</f>
        <v>0</v>
      </c>
      <c r="S116" s="142">
        <v>0</v>
      </c>
      <c r="T116" s="143">
        <f>S116*H116</f>
        <v>0</v>
      </c>
      <c r="AR116" s="144" t="s">
        <v>388</v>
      </c>
      <c r="AT116" s="144" t="s">
        <v>329</v>
      </c>
      <c r="AU116" s="144" t="s">
        <v>81</v>
      </c>
      <c r="AY116" s="19" t="s">
        <v>132</v>
      </c>
      <c r="BE116" s="145">
        <f>IF(N116="základní",J116,0)</f>
        <v>0</v>
      </c>
      <c r="BF116" s="145">
        <f>IF(N116="snížená",J116,0)</f>
        <v>0</v>
      </c>
      <c r="BG116" s="145">
        <f>IF(N116="zákl. přenesená",J116,0)</f>
        <v>0</v>
      </c>
      <c r="BH116" s="145">
        <f>IF(N116="sníž. přenesená",J116,0)</f>
        <v>0</v>
      </c>
      <c r="BI116" s="145">
        <f>IF(N116="nulová",J116,0)</f>
        <v>0</v>
      </c>
      <c r="BJ116" s="19" t="s">
        <v>79</v>
      </c>
      <c r="BK116" s="145">
        <f>ROUND(I116*H116,2)</f>
        <v>0</v>
      </c>
      <c r="BL116" s="19" t="s">
        <v>267</v>
      </c>
      <c r="BM116" s="144" t="s">
        <v>899</v>
      </c>
    </row>
    <row r="117" spans="2:65" s="1" customFormat="1" ht="10.199999999999999">
      <c r="B117" s="34"/>
      <c r="D117" s="146" t="s">
        <v>141</v>
      </c>
      <c r="F117" s="147" t="s">
        <v>898</v>
      </c>
      <c r="I117" s="148"/>
      <c r="L117" s="34"/>
      <c r="M117" s="149"/>
      <c r="T117" s="55"/>
      <c r="AT117" s="19" t="s">
        <v>141</v>
      </c>
      <c r="AU117" s="19" t="s">
        <v>81</v>
      </c>
    </row>
    <row r="118" spans="2:65" s="1" customFormat="1" ht="16.5" customHeight="1">
      <c r="B118" s="34"/>
      <c r="C118" s="179" t="s">
        <v>239</v>
      </c>
      <c r="D118" s="179" t="s">
        <v>329</v>
      </c>
      <c r="E118" s="180" t="s">
        <v>900</v>
      </c>
      <c r="F118" s="181" t="s">
        <v>648</v>
      </c>
      <c r="G118" s="182" t="s">
        <v>422</v>
      </c>
      <c r="H118" s="183">
        <v>6</v>
      </c>
      <c r="I118" s="184"/>
      <c r="J118" s="185">
        <f>ROUND(I118*H118,2)</f>
        <v>0</v>
      </c>
      <c r="K118" s="181" t="s">
        <v>19</v>
      </c>
      <c r="L118" s="186"/>
      <c r="M118" s="187" t="s">
        <v>19</v>
      </c>
      <c r="N118" s="188" t="s">
        <v>43</v>
      </c>
      <c r="P118" s="142">
        <f>O118*H118</f>
        <v>0</v>
      </c>
      <c r="Q118" s="142">
        <v>0</v>
      </c>
      <c r="R118" s="142">
        <f>Q118*H118</f>
        <v>0</v>
      </c>
      <c r="S118" s="142">
        <v>0</v>
      </c>
      <c r="T118" s="143">
        <f>S118*H118</f>
        <v>0</v>
      </c>
      <c r="AR118" s="144" t="s">
        <v>388</v>
      </c>
      <c r="AT118" s="144" t="s">
        <v>329</v>
      </c>
      <c r="AU118" s="144" t="s">
        <v>81</v>
      </c>
      <c r="AY118" s="19" t="s">
        <v>132</v>
      </c>
      <c r="BE118" s="145">
        <f>IF(N118="základní",J118,0)</f>
        <v>0</v>
      </c>
      <c r="BF118" s="145">
        <f>IF(N118="snížená",J118,0)</f>
        <v>0</v>
      </c>
      <c r="BG118" s="145">
        <f>IF(N118="zákl. přenesená",J118,0)</f>
        <v>0</v>
      </c>
      <c r="BH118" s="145">
        <f>IF(N118="sníž. přenesená",J118,0)</f>
        <v>0</v>
      </c>
      <c r="BI118" s="145">
        <f>IF(N118="nulová",J118,0)</f>
        <v>0</v>
      </c>
      <c r="BJ118" s="19" t="s">
        <v>79</v>
      </c>
      <c r="BK118" s="145">
        <f>ROUND(I118*H118,2)</f>
        <v>0</v>
      </c>
      <c r="BL118" s="19" t="s">
        <v>267</v>
      </c>
      <c r="BM118" s="144" t="s">
        <v>901</v>
      </c>
    </row>
    <row r="119" spans="2:65" s="1" customFormat="1" ht="10.199999999999999">
      <c r="B119" s="34"/>
      <c r="D119" s="146" t="s">
        <v>141</v>
      </c>
      <c r="F119" s="147" t="s">
        <v>648</v>
      </c>
      <c r="I119" s="148"/>
      <c r="L119" s="34"/>
      <c r="M119" s="149"/>
      <c r="T119" s="55"/>
      <c r="AT119" s="19" t="s">
        <v>141</v>
      </c>
      <c r="AU119" s="19" t="s">
        <v>81</v>
      </c>
    </row>
    <row r="120" spans="2:65" s="1" customFormat="1" ht="21.75" customHeight="1">
      <c r="B120" s="34"/>
      <c r="C120" s="179" t="s">
        <v>247</v>
      </c>
      <c r="D120" s="179" t="s">
        <v>329</v>
      </c>
      <c r="E120" s="180" t="s">
        <v>902</v>
      </c>
      <c r="F120" s="181" t="s">
        <v>651</v>
      </c>
      <c r="G120" s="182" t="s">
        <v>422</v>
      </c>
      <c r="H120" s="183">
        <v>3</v>
      </c>
      <c r="I120" s="184"/>
      <c r="J120" s="185">
        <f>ROUND(I120*H120,2)</f>
        <v>0</v>
      </c>
      <c r="K120" s="181" t="s">
        <v>19</v>
      </c>
      <c r="L120" s="186"/>
      <c r="M120" s="187" t="s">
        <v>19</v>
      </c>
      <c r="N120" s="188" t="s">
        <v>43</v>
      </c>
      <c r="P120" s="142">
        <f>O120*H120</f>
        <v>0</v>
      </c>
      <c r="Q120" s="142">
        <v>0</v>
      </c>
      <c r="R120" s="142">
        <f>Q120*H120</f>
        <v>0</v>
      </c>
      <c r="S120" s="142">
        <v>0</v>
      </c>
      <c r="T120" s="143">
        <f>S120*H120</f>
        <v>0</v>
      </c>
      <c r="AR120" s="144" t="s">
        <v>388</v>
      </c>
      <c r="AT120" s="144" t="s">
        <v>329</v>
      </c>
      <c r="AU120" s="144" t="s">
        <v>81</v>
      </c>
      <c r="AY120" s="19" t="s">
        <v>132</v>
      </c>
      <c r="BE120" s="145">
        <f>IF(N120="základní",J120,0)</f>
        <v>0</v>
      </c>
      <c r="BF120" s="145">
        <f>IF(N120="snížená",J120,0)</f>
        <v>0</v>
      </c>
      <c r="BG120" s="145">
        <f>IF(N120="zákl. přenesená",J120,0)</f>
        <v>0</v>
      </c>
      <c r="BH120" s="145">
        <f>IF(N120="sníž. přenesená",J120,0)</f>
        <v>0</v>
      </c>
      <c r="BI120" s="145">
        <f>IF(N120="nulová",J120,0)</f>
        <v>0</v>
      </c>
      <c r="BJ120" s="19" t="s">
        <v>79</v>
      </c>
      <c r="BK120" s="145">
        <f>ROUND(I120*H120,2)</f>
        <v>0</v>
      </c>
      <c r="BL120" s="19" t="s">
        <v>267</v>
      </c>
      <c r="BM120" s="144" t="s">
        <v>903</v>
      </c>
    </row>
    <row r="121" spans="2:65" s="1" customFormat="1" ht="10.199999999999999">
      <c r="B121" s="34"/>
      <c r="D121" s="146" t="s">
        <v>141</v>
      </c>
      <c r="F121" s="147" t="s">
        <v>651</v>
      </c>
      <c r="I121" s="148"/>
      <c r="L121" s="34"/>
      <c r="M121" s="149"/>
      <c r="T121" s="55"/>
      <c r="AT121" s="19" t="s">
        <v>141</v>
      </c>
      <c r="AU121" s="19" t="s">
        <v>81</v>
      </c>
    </row>
    <row r="122" spans="2:65" s="1" customFormat="1" ht="21.75" customHeight="1">
      <c r="B122" s="34"/>
      <c r="C122" s="179" t="s">
        <v>257</v>
      </c>
      <c r="D122" s="179" t="s">
        <v>329</v>
      </c>
      <c r="E122" s="180" t="s">
        <v>904</v>
      </c>
      <c r="F122" s="181" t="s">
        <v>654</v>
      </c>
      <c r="G122" s="182" t="s">
        <v>422</v>
      </c>
      <c r="H122" s="183">
        <v>1</v>
      </c>
      <c r="I122" s="184"/>
      <c r="J122" s="185">
        <f>ROUND(I122*H122,2)</f>
        <v>0</v>
      </c>
      <c r="K122" s="181" t="s">
        <v>19</v>
      </c>
      <c r="L122" s="186"/>
      <c r="M122" s="187" t="s">
        <v>19</v>
      </c>
      <c r="N122" s="188" t="s">
        <v>43</v>
      </c>
      <c r="P122" s="142">
        <f>O122*H122</f>
        <v>0</v>
      </c>
      <c r="Q122" s="142">
        <v>0</v>
      </c>
      <c r="R122" s="142">
        <f>Q122*H122</f>
        <v>0</v>
      </c>
      <c r="S122" s="142">
        <v>0</v>
      </c>
      <c r="T122" s="143">
        <f>S122*H122</f>
        <v>0</v>
      </c>
      <c r="AR122" s="144" t="s">
        <v>388</v>
      </c>
      <c r="AT122" s="144" t="s">
        <v>329</v>
      </c>
      <c r="AU122" s="144" t="s">
        <v>81</v>
      </c>
      <c r="AY122" s="19" t="s">
        <v>132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9" t="s">
        <v>79</v>
      </c>
      <c r="BK122" s="145">
        <f>ROUND(I122*H122,2)</f>
        <v>0</v>
      </c>
      <c r="BL122" s="19" t="s">
        <v>267</v>
      </c>
      <c r="BM122" s="144" t="s">
        <v>905</v>
      </c>
    </row>
    <row r="123" spans="2:65" s="1" customFormat="1" ht="10.199999999999999">
      <c r="B123" s="34"/>
      <c r="D123" s="146" t="s">
        <v>141</v>
      </c>
      <c r="F123" s="147" t="s">
        <v>654</v>
      </c>
      <c r="I123" s="148"/>
      <c r="L123" s="34"/>
      <c r="M123" s="149"/>
      <c r="T123" s="55"/>
      <c r="AT123" s="19" t="s">
        <v>141</v>
      </c>
      <c r="AU123" s="19" t="s">
        <v>81</v>
      </c>
    </row>
    <row r="124" spans="2:65" s="1" customFormat="1" ht="16.5" customHeight="1">
      <c r="B124" s="34"/>
      <c r="C124" s="179" t="s">
        <v>267</v>
      </c>
      <c r="D124" s="179" t="s">
        <v>329</v>
      </c>
      <c r="E124" s="180" t="s">
        <v>906</v>
      </c>
      <c r="F124" s="181" t="s">
        <v>907</v>
      </c>
      <c r="G124" s="182" t="s">
        <v>422</v>
      </c>
      <c r="H124" s="183">
        <v>2</v>
      </c>
      <c r="I124" s="184"/>
      <c r="J124" s="185">
        <f>ROUND(I124*H124,2)</f>
        <v>0</v>
      </c>
      <c r="K124" s="181" t="s">
        <v>19</v>
      </c>
      <c r="L124" s="186"/>
      <c r="M124" s="187" t="s">
        <v>19</v>
      </c>
      <c r="N124" s="188" t="s">
        <v>43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388</v>
      </c>
      <c r="AT124" s="144" t="s">
        <v>329</v>
      </c>
      <c r="AU124" s="144" t="s">
        <v>81</v>
      </c>
      <c r="AY124" s="19" t="s">
        <v>132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9" t="s">
        <v>79</v>
      </c>
      <c r="BK124" s="145">
        <f>ROUND(I124*H124,2)</f>
        <v>0</v>
      </c>
      <c r="BL124" s="19" t="s">
        <v>267</v>
      </c>
      <c r="BM124" s="144" t="s">
        <v>908</v>
      </c>
    </row>
    <row r="125" spans="2:65" s="1" customFormat="1" ht="10.199999999999999">
      <c r="B125" s="34"/>
      <c r="D125" s="146" t="s">
        <v>141</v>
      </c>
      <c r="F125" s="147" t="s">
        <v>907</v>
      </c>
      <c r="I125" s="148"/>
      <c r="L125" s="34"/>
      <c r="M125" s="149"/>
      <c r="T125" s="55"/>
      <c r="AT125" s="19" t="s">
        <v>141</v>
      </c>
      <c r="AU125" s="19" t="s">
        <v>81</v>
      </c>
    </row>
    <row r="126" spans="2:65" s="1" customFormat="1" ht="16.5" customHeight="1">
      <c r="B126" s="34"/>
      <c r="C126" s="179" t="s">
        <v>278</v>
      </c>
      <c r="D126" s="179" t="s">
        <v>329</v>
      </c>
      <c r="E126" s="180" t="s">
        <v>909</v>
      </c>
      <c r="F126" s="181" t="s">
        <v>660</v>
      </c>
      <c r="G126" s="182" t="s">
        <v>422</v>
      </c>
      <c r="H126" s="183">
        <v>6</v>
      </c>
      <c r="I126" s="184"/>
      <c r="J126" s="185">
        <f>ROUND(I126*H126,2)</f>
        <v>0</v>
      </c>
      <c r="K126" s="181" t="s">
        <v>19</v>
      </c>
      <c r="L126" s="186"/>
      <c r="M126" s="187" t="s">
        <v>19</v>
      </c>
      <c r="N126" s="188" t="s">
        <v>43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388</v>
      </c>
      <c r="AT126" s="144" t="s">
        <v>329</v>
      </c>
      <c r="AU126" s="144" t="s">
        <v>81</v>
      </c>
      <c r="AY126" s="19" t="s">
        <v>132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9" t="s">
        <v>79</v>
      </c>
      <c r="BK126" s="145">
        <f>ROUND(I126*H126,2)</f>
        <v>0</v>
      </c>
      <c r="BL126" s="19" t="s">
        <v>267</v>
      </c>
      <c r="BM126" s="144" t="s">
        <v>910</v>
      </c>
    </row>
    <row r="127" spans="2:65" s="1" customFormat="1" ht="10.199999999999999">
      <c r="B127" s="34"/>
      <c r="D127" s="146" t="s">
        <v>141</v>
      </c>
      <c r="F127" s="147" t="s">
        <v>660</v>
      </c>
      <c r="I127" s="148"/>
      <c r="L127" s="34"/>
      <c r="M127" s="149"/>
      <c r="T127" s="55"/>
      <c r="AT127" s="19" t="s">
        <v>141</v>
      </c>
      <c r="AU127" s="19" t="s">
        <v>81</v>
      </c>
    </row>
    <row r="128" spans="2:65" s="1" customFormat="1" ht="16.5" customHeight="1">
      <c r="B128" s="34"/>
      <c r="C128" s="179" t="s">
        <v>290</v>
      </c>
      <c r="D128" s="179" t="s">
        <v>329</v>
      </c>
      <c r="E128" s="180" t="s">
        <v>911</v>
      </c>
      <c r="F128" s="181" t="s">
        <v>663</v>
      </c>
      <c r="G128" s="182" t="s">
        <v>422</v>
      </c>
      <c r="H128" s="183">
        <v>1</v>
      </c>
      <c r="I128" s="184"/>
      <c r="J128" s="185">
        <f>ROUND(I128*H128,2)</f>
        <v>0</v>
      </c>
      <c r="K128" s="181" t="s">
        <v>19</v>
      </c>
      <c r="L128" s="186"/>
      <c r="M128" s="187" t="s">
        <v>19</v>
      </c>
      <c r="N128" s="188" t="s">
        <v>43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388</v>
      </c>
      <c r="AT128" s="144" t="s">
        <v>329</v>
      </c>
      <c r="AU128" s="144" t="s">
        <v>81</v>
      </c>
      <c r="AY128" s="19" t="s">
        <v>132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9" t="s">
        <v>79</v>
      </c>
      <c r="BK128" s="145">
        <f>ROUND(I128*H128,2)</f>
        <v>0</v>
      </c>
      <c r="BL128" s="19" t="s">
        <v>267</v>
      </c>
      <c r="BM128" s="144" t="s">
        <v>912</v>
      </c>
    </row>
    <row r="129" spans="2:65" s="1" customFormat="1" ht="10.199999999999999">
      <c r="B129" s="34"/>
      <c r="D129" s="146" t="s">
        <v>141</v>
      </c>
      <c r="F129" s="147" t="s">
        <v>663</v>
      </c>
      <c r="I129" s="148"/>
      <c r="L129" s="34"/>
      <c r="M129" s="149"/>
      <c r="T129" s="55"/>
      <c r="AT129" s="19" t="s">
        <v>141</v>
      </c>
      <c r="AU129" s="19" t="s">
        <v>81</v>
      </c>
    </row>
    <row r="130" spans="2:65" s="1" customFormat="1" ht="16.5" customHeight="1">
      <c r="B130" s="34"/>
      <c r="C130" s="179" t="s">
        <v>300</v>
      </c>
      <c r="D130" s="179" t="s">
        <v>329</v>
      </c>
      <c r="E130" s="180" t="s">
        <v>913</v>
      </c>
      <c r="F130" s="181" t="s">
        <v>666</v>
      </c>
      <c r="G130" s="182" t="s">
        <v>422</v>
      </c>
      <c r="H130" s="183">
        <v>1</v>
      </c>
      <c r="I130" s="184"/>
      <c r="J130" s="185">
        <f>ROUND(I130*H130,2)</f>
        <v>0</v>
      </c>
      <c r="K130" s="181" t="s">
        <v>19</v>
      </c>
      <c r="L130" s="186"/>
      <c r="M130" s="187" t="s">
        <v>19</v>
      </c>
      <c r="N130" s="188" t="s">
        <v>43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388</v>
      </c>
      <c r="AT130" s="144" t="s">
        <v>329</v>
      </c>
      <c r="AU130" s="144" t="s">
        <v>81</v>
      </c>
      <c r="AY130" s="19" t="s">
        <v>132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9" t="s">
        <v>79</v>
      </c>
      <c r="BK130" s="145">
        <f>ROUND(I130*H130,2)</f>
        <v>0</v>
      </c>
      <c r="BL130" s="19" t="s">
        <v>267</v>
      </c>
      <c r="BM130" s="144" t="s">
        <v>914</v>
      </c>
    </row>
    <row r="131" spans="2:65" s="1" customFormat="1" ht="10.199999999999999">
      <c r="B131" s="34"/>
      <c r="D131" s="146" t="s">
        <v>141</v>
      </c>
      <c r="F131" s="147" t="s">
        <v>666</v>
      </c>
      <c r="I131" s="148"/>
      <c r="L131" s="34"/>
      <c r="M131" s="149"/>
      <c r="T131" s="55"/>
      <c r="AT131" s="19" t="s">
        <v>141</v>
      </c>
      <c r="AU131" s="19" t="s">
        <v>81</v>
      </c>
    </row>
    <row r="132" spans="2:65" s="11" customFormat="1" ht="25.95" customHeight="1">
      <c r="B132" s="121"/>
      <c r="D132" s="122" t="s">
        <v>71</v>
      </c>
      <c r="E132" s="123" t="s">
        <v>329</v>
      </c>
      <c r="F132" s="123" t="s">
        <v>668</v>
      </c>
      <c r="I132" s="124"/>
      <c r="J132" s="125">
        <f>BK132</f>
        <v>0</v>
      </c>
      <c r="L132" s="121"/>
      <c r="M132" s="126"/>
      <c r="P132" s="127">
        <f>P133+P199</f>
        <v>0</v>
      </c>
      <c r="R132" s="127">
        <f>R133+R199</f>
        <v>23.779318</v>
      </c>
      <c r="T132" s="128">
        <f>T133+T199</f>
        <v>0</v>
      </c>
      <c r="AR132" s="122" t="s">
        <v>154</v>
      </c>
      <c r="AT132" s="129" t="s">
        <v>71</v>
      </c>
      <c r="AU132" s="129" t="s">
        <v>72</v>
      </c>
      <c r="AY132" s="122" t="s">
        <v>132</v>
      </c>
      <c r="BK132" s="130">
        <f>BK133+BK199</f>
        <v>0</v>
      </c>
    </row>
    <row r="133" spans="2:65" s="11" customFormat="1" ht="22.8" customHeight="1">
      <c r="B133" s="121"/>
      <c r="D133" s="122" t="s">
        <v>71</v>
      </c>
      <c r="E133" s="131" t="s">
        <v>669</v>
      </c>
      <c r="F133" s="131" t="s">
        <v>670</v>
      </c>
      <c r="I133" s="124"/>
      <c r="J133" s="132">
        <f>BK133</f>
        <v>0</v>
      </c>
      <c r="L133" s="121"/>
      <c r="M133" s="126"/>
      <c r="P133" s="127">
        <f>SUM(P134:P198)</f>
        <v>0</v>
      </c>
      <c r="R133" s="127">
        <f>SUM(R134:R198)</f>
        <v>0</v>
      </c>
      <c r="T133" s="128">
        <f>SUM(T134:T198)</f>
        <v>0</v>
      </c>
      <c r="AR133" s="122" t="s">
        <v>154</v>
      </c>
      <c r="AT133" s="129" t="s">
        <v>71</v>
      </c>
      <c r="AU133" s="129" t="s">
        <v>79</v>
      </c>
      <c r="AY133" s="122" t="s">
        <v>132</v>
      </c>
      <c r="BK133" s="130">
        <f>SUM(BK134:BK198)</f>
        <v>0</v>
      </c>
    </row>
    <row r="134" spans="2:65" s="1" customFormat="1" ht="24.15" customHeight="1">
      <c r="B134" s="34"/>
      <c r="C134" s="133" t="s">
        <v>307</v>
      </c>
      <c r="D134" s="133" t="s">
        <v>134</v>
      </c>
      <c r="E134" s="134" t="s">
        <v>671</v>
      </c>
      <c r="F134" s="135" t="s">
        <v>915</v>
      </c>
      <c r="G134" s="136" t="s">
        <v>196</v>
      </c>
      <c r="H134" s="137">
        <v>40</v>
      </c>
      <c r="I134" s="138"/>
      <c r="J134" s="139">
        <f>ROUND(I134*H134,2)</f>
        <v>0</v>
      </c>
      <c r="K134" s="135" t="s">
        <v>19</v>
      </c>
      <c r="L134" s="34"/>
      <c r="M134" s="140" t="s">
        <v>19</v>
      </c>
      <c r="N134" s="141" t="s">
        <v>43</v>
      </c>
      <c r="P134" s="142">
        <f>O134*H134</f>
        <v>0</v>
      </c>
      <c r="Q134" s="142">
        <v>0</v>
      </c>
      <c r="R134" s="142">
        <f>Q134*H134</f>
        <v>0</v>
      </c>
      <c r="S134" s="142">
        <v>0</v>
      </c>
      <c r="T134" s="143">
        <f>S134*H134</f>
        <v>0</v>
      </c>
      <c r="AR134" s="144" t="s">
        <v>594</v>
      </c>
      <c r="AT134" s="144" t="s">
        <v>134</v>
      </c>
      <c r="AU134" s="144" t="s">
        <v>81</v>
      </c>
      <c r="AY134" s="19" t="s">
        <v>132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9" t="s">
        <v>79</v>
      </c>
      <c r="BK134" s="145">
        <f>ROUND(I134*H134,2)</f>
        <v>0</v>
      </c>
      <c r="BL134" s="19" t="s">
        <v>594</v>
      </c>
      <c r="BM134" s="144" t="s">
        <v>916</v>
      </c>
    </row>
    <row r="135" spans="2:65" s="1" customFormat="1" ht="10.199999999999999">
      <c r="B135" s="34"/>
      <c r="D135" s="146" t="s">
        <v>141</v>
      </c>
      <c r="F135" s="147" t="s">
        <v>917</v>
      </c>
      <c r="I135" s="148"/>
      <c r="L135" s="34"/>
      <c r="M135" s="149"/>
      <c r="T135" s="55"/>
      <c r="AT135" s="19" t="s">
        <v>141</v>
      </c>
      <c r="AU135" s="19" t="s">
        <v>81</v>
      </c>
    </row>
    <row r="136" spans="2:65" s="1" customFormat="1" ht="24.15" customHeight="1">
      <c r="B136" s="34"/>
      <c r="C136" s="133" t="s">
        <v>7</v>
      </c>
      <c r="D136" s="133" t="s">
        <v>134</v>
      </c>
      <c r="E136" s="134" t="s">
        <v>674</v>
      </c>
      <c r="F136" s="135" t="s">
        <v>918</v>
      </c>
      <c r="G136" s="136" t="s">
        <v>196</v>
      </c>
      <c r="H136" s="137">
        <v>82</v>
      </c>
      <c r="I136" s="138"/>
      <c r="J136" s="139">
        <f>ROUND(I136*H136,2)</f>
        <v>0</v>
      </c>
      <c r="K136" s="135" t="s">
        <v>19</v>
      </c>
      <c r="L136" s="34"/>
      <c r="M136" s="140" t="s">
        <v>19</v>
      </c>
      <c r="N136" s="141" t="s">
        <v>43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594</v>
      </c>
      <c r="AT136" s="144" t="s">
        <v>134</v>
      </c>
      <c r="AU136" s="144" t="s">
        <v>81</v>
      </c>
      <c r="AY136" s="19" t="s">
        <v>132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9" t="s">
        <v>79</v>
      </c>
      <c r="BK136" s="145">
        <f>ROUND(I136*H136,2)</f>
        <v>0</v>
      </c>
      <c r="BL136" s="19" t="s">
        <v>594</v>
      </c>
      <c r="BM136" s="144" t="s">
        <v>919</v>
      </c>
    </row>
    <row r="137" spans="2:65" s="1" customFormat="1" ht="10.199999999999999">
      <c r="B137" s="34"/>
      <c r="D137" s="146" t="s">
        <v>141</v>
      </c>
      <c r="F137" s="147" t="s">
        <v>672</v>
      </c>
      <c r="I137" s="148"/>
      <c r="L137" s="34"/>
      <c r="M137" s="149"/>
      <c r="T137" s="55"/>
      <c r="AT137" s="19" t="s">
        <v>141</v>
      </c>
      <c r="AU137" s="19" t="s">
        <v>81</v>
      </c>
    </row>
    <row r="138" spans="2:65" s="1" customFormat="1" ht="24.15" customHeight="1">
      <c r="B138" s="34"/>
      <c r="C138" s="133" t="s">
        <v>322</v>
      </c>
      <c r="D138" s="133" t="s">
        <v>134</v>
      </c>
      <c r="E138" s="134" t="s">
        <v>920</v>
      </c>
      <c r="F138" s="135" t="s">
        <v>921</v>
      </c>
      <c r="G138" s="136" t="s">
        <v>196</v>
      </c>
      <c r="H138" s="137">
        <v>190</v>
      </c>
      <c r="I138" s="138"/>
      <c r="J138" s="139">
        <f>ROUND(I138*H138,2)</f>
        <v>0</v>
      </c>
      <c r="K138" s="135" t="s">
        <v>19</v>
      </c>
      <c r="L138" s="34"/>
      <c r="M138" s="140" t="s">
        <v>19</v>
      </c>
      <c r="N138" s="141" t="s">
        <v>43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594</v>
      </c>
      <c r="AT138" s="144" t="s">
        <v>134</v>
      </c>
      <c r="AU138" s="144" t="s">
        <v>81</v>
      </c>
      <c r="AY138" s="19" t="s">
        <v>132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9" t="s">
        <v>79</v>
      </c>
      <c r="BK138" s="145">
        <f>ROUND(I138*H138,2)</f>
        <v>0</v>
      </c>
      <c r="BL138" s="19" t="s">
        <v>594</v>
      </c>
      <c r="BM138" s="144" t="s">
        <v>922</v>
      </c>
    </row>
    <row r="139" spans="2:65" s="1" customFormat="1" ht="10.199999999999999">
      <c r="B139" s="34"/>
      <c r="D139" s="146" t="s">
        <v>141</v>
      </c>
      <c r="F139" s="147" t="s">
        <v>923</v>
      </c>
      <c r="I139" s="148"/>
      <c r="L139" s="34"/>
      <c r="M139" s="149"/>
      <c r="T139" s="55"/>
      <c r="AT139" s="19" t="s">
        <v>141</v>
      </c>
      <c r="AU139" s="19" t="s">
        <v>81</v>
      </c>
    </row>
    <row r="140" spans="2:65" s="1" customFormat="1" ht="24.15" customHeight="1">
      <c r="B140" s="34"/>
      <c r="C140" s="133" t="s">
        <v>328</v>
      </c>
      <c r="D140" s="133" t="s">
        <v>134</v>
      </c>
      <c r="E140" s="134" t="s">
        <v>678</v>
      </c>
      <c r="F140" s="135" t="s">
        <v>679</v>
      </c>
      <c r="G140" s="136" t="s">
        <v>587</v>
      </c>
      <c r="H140" s="137">
        <v>10</v>
      </c>
      <c r="I140" s="138"/>
      <c r="J140" s="139">
        <f>ROUND(I140*H140,2)</f>
        <v>0</v>
      </c>
      <c r="K140" s="135" t="s">
        <v>19</v>
      </c>
      <c r="L140" s="34"/>
      <c r="M140" s="140" t="s">
        <v>19</v>
      </c>
      <c r="N140" s="141" t="s">
        <v>43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594</v>
      </c>
      <c r="AT140" s="144" t="s">
        <v>134</v>
      </c>
      <c r="AU140" s="144" t="s">
        <v>81</v>
      </c>
      <c r="AY140" s="19" t="s">
        <v>132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9" t="s">
        <v>79</v>
      </c>
      <c r="BK140" s="145">
        <f>ROUND(I140*H140,2)</f>
        <v>0</v>
      </c>
      <c r="BL140" s="19" t="s">
        <v>594</v>
      </c>
      <c r="BM140" s="144" t="s">
        <v>924</v>
      </c>
    </row>
    <row r="141" spans="2:65" s="1" customFormat="1" ht="10.199999999999999">
      <c r="B141" s="34"/>
      <c r="D141" s="146" t="s">
        <v>141</v>
      </c>
      <c r="F141" s="147" t="s">
        <v>679</v>
      </c>
      <c r="I141" s="148"/>
      <c r="L141" s="34"/>
      <c r="M141" s="149"/>
      <c r="T141" s="55"/>
      <c r="AT141" s="19" t="s">
        <v>141</v>
      </c>
      <c r="AU141" s="19" t="s">
        <v>81</v>
      </c>
    </row>
    <row r="142" spans="2:65" s="1" customFormat="1" ht="24.15" customHeight="1">
      <c r="B142" s="34"/>
      <c r="C142" s="133" t="s">
        <v>335</v>
      </c>
      <c r="D142" s="133" t="s">
        <v>134</v>
      </c>
      <c r="E142" s="134" t="s">
        <v>681</v>
      </c>
      <c r="F142" s="135" t="s">
        <v>682</v>
      </c>
      <c r="G142" s="136" t="s">
        <v>587</v>
      </c>
      <c r="H142" s="137">
        <v>50</v>
      </c>
      <c r="I142" s="138"/>
      <c r="J142" s="139">
        <f>ROUND(I142*H142,2)</f>
        <v>0</v>
      </c>
      <c r="K142" s="135" t="s">
        <v>19</v>
      </c>
      <c r="L142" s="34"/>
      <c r="M142" s="140" t="s">
        <v>19</v>
      </c>
      <c r="N142" s="141" t="s">
        <v>43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594</v>
      </c>
      <c r="AT142" s="144" t="s">
        <v>134</v>
      </c>
      <c r="AU142" s="144" t="s">
        <v>81</v>
      </c>
      <c r="AY142" s="19" t="s">
        <v>132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9" t="s">
        <v>79</v>
      </c>
      <c r="BK142" s="145">
        <f>ROUND(I142*H142,2)</f>
        <v>0</v>
      </c>
      <c r="BL142" s="19" t="s">
        <v>594</v>
      </c>
      <c r="BM142" s="144" t="s">
        <v>925</v>
      </c>
    </row>
    <row r="143" spans="2:65" s="1" customFormat="1" ht="19.2">
      <c r="B143" s="34"/>
      <c r="D143" s="146" t="s">
        <v>141</v>
      </c>
      <c r="F143" s="147" t="s">
        <v>684</v>
      </c>
      <c r="I143" s="148"/>
      <c r="L143" s="34"/>
      <c r="M143" s="149"/>
      <c r="T143" s="55"/>
      <c r="AT143" s="19" t="s">
        <v>141</v>
      </c>
      <c r="AU143" s="19" t="s">
        <v>81</v>
      </c>
    </row>
    <row r="144" spans="2:65" s="1" customFormat="1" ht="24.15" customHeight="1">
      <c r="B144" s="34"/>
      <c r="C144" s="133" t="s">
        <v>341</v>
      </c>
      <c r="D144" s="133" t="s">
        <v>134</v>
      </c>
      <c r="E144" s="134" t="s">
        <v>685</v>
      </c>
      <c r="F144" s="135" t="s">
        <v>686</v>
      </c>
      <c r="G144" s="136" t="s">
        <v>587</v>
      </c>
      <c r="H144" s="137">
        <v>40</v>
      </c>
      <c r="I144" s="138"/>
      <c r="J144" s="139">
        <f>ROUND(I144*H144,2)</f>
        <v>0</v>
      </c>
      <c r="K144" s="135" t="s">
        <v>19</v>
      </c>
      <c r="L144" s="34"/>
      <c r="M144" s="140" t="s">
        <v>19</v>
      </c>
      <c r="N144" s="141" t="s">
        <v>43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594</v>
      </c>
      <c r="AT144" s="144" t="s">
        <v>134</v>
      </c>
      <c r="AU144" s="144" t="s">
        <v>81</v>
      </c>
      <c r="AY144" s="19" t="s">
        <v>132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9" t="s">
        <v>79</v>
      </c>
      <c r="BK144" s="145">
        <f>ROUND(I144*H144,2)</f>
        <v>0</v>
      </c>
      <c r="BL144" s="19" t="s">
        <v>594</v>
      </c>
      <c r="BM144" s="144" t="s">
        <v>926</v>
      </c>
    </row>
    <row r="145" spans="2:65" s="1" customFormat="1" ht="19.2">
      <c r="B145" s="34"/>
      <c r="D145" s="146" t="s">
        <v>141</v>
      </c>
      <c r="F145" s="147" t="s">
        <v>688</v>
      </c>
      <c r="I145" s="148"/>
      <c r="L145" s="34"/>
      <c r="M145" s="149"/>
      <c r="T145" s="55"/>
      <c r="AT145" s="19" t="s">
        <v>141</v>
      </c>
      <c r="AU145" s="19" t="s">
        <v>81</v>
      </c>
    </row>
    <row r="146" spans="2:65" s="1" customFormat="1" ht="24.15" customHeight="1">
      <c r="B146" s="34"/>
      <c r="C146" s="133" t="s">
        <v>347</v>
      </c>
      <c r="D146" s="133" t="s">
        <v>134</v>
      </c>
      <c r="E146" s="134" t="s">
        <v>689</v>
      </c>
      <c r="F146" s="135" t="s">
        <v>690</v>
      </c>
      <c r="G146" s="136" t="s">
        <v>196</v>
      </c>
      <c r="H146" s="137">
        <v>26</v>
      </c>
      <c r="I146" s="138"/>
      <c r="J146" s="139">
        <f>ROUND(I146*H146,2)</f>
        <v>0</v>
      </c>
      <c r="K146" s="135" t="s">
        <v>19</v>
      </c>
      <c r="L146" s="34"/>
      <c r="M146" s="140" t="s">
        <v>19</v>
      </c>
      <c r="N146" s="141" t="s">
        <v>43</v>
      </c>
      <c r="P146" s="142">
        <f>O146*H146</f>
        <v>0</v>
      </c>
      <c r="Q146" s="142">
        <v>0</v>
      </c>
      <c r="R146" s="142">
        <f>Q146*H146</f>
        <v>0</v>
      </c>
      <c r="S146" s="142">
        <v>0</v>
      </c>
      <c r="T146" s="143">
        <f>S146*H146</f>
        <v>0</v>
      </c>
      <c r="AR146" s="144" t="s">
        <v>594</v>
      </c>
      <c r="AT146" s="144" t="s">
        <v>134</v>
      </c>
      <c r="AU146" s="144" t="s">
        <v>81</v>
      </c>
      <c r="AY146" s="19" t="s">
        <v>132</v>
      </c>
      <c r="BE146" s="145">
        <f>IF(N146="základní",J146,0)</f>
        <v>0</v>
      </c>
      <c r="BF146" s="145">
        <f>IF(N146="snížená",J146,0)</f>
        <v>0</v>
      </c>
      <c r="BG146" s="145">
        <f>IF(N146="zákl. přenesená",J146,0)</f>
        <v>0</v>
      </c>
      <c r="BH146" s="145">
        <f>IF(N146="sníž. přenesená",J146,0)</f>
        <v>0</v>
      </c>
      <c r="BI146" s="145">
        <f>IF(N146="nulová",J146,0)</f>
        <v>0</v>
      </c>
      <c r="BJ146" s="19" t="s">
        <v>79</v>
      </c>
      <c r="BK146" s="145">
        <f>ROUND(I146*H146,2)</f>
        <v>0</v>
      </c>
      <c r="BL146" s="19" t="s">
        <v>594</v>
      </c>
      <c r="BM146" s="144" t="s">
        <v>927</v>
      </c>
    </row>
    <row r="147" spans="2:65" s="1" customFormat="1" ht="19.2">
      <c r="B147" s="34"/>
      <c r="D147" s="146" t="s">
        <v>141</v>
      </c>
      <c r="F147" s="147" t="s">
        <v>692</v>
      </c>
      <c r="I147" s="148"/>
      <c r="L147" s="34"/>
      <c r="M147" s="149"/>
      <c r="T147" s="55"/>
      <c r="AT147" s="19" t="s">
        <v>141</v>
      </c>
      <c r="AU147" s="19" t="s">
        <v>81</v>
      </c>
    </row>
    <row r="148" spans="2:65" s="1" customFormat="1" ht="24.15" customHeight="1">
      <c r="B148" s="34"/>
      <c r="C148" s="133" t="s">
        <v>356</v>
      </c>
      <c r="D148" s="133" t="s">
        <v>134</v>
      </c>
      <c r="E148" s="134" t="s">
        <v>693</v>
      </c>
      <c r="F148" s="135" t="s">
        <v>694</v>
      </c>
      <c r="G148" s="136" t="s">
        <v>196</v>
      </c>
      <c r="H148" s="137">
        <v>12</v>
      </c>
      <c r="I148" s="138"/>
      <c r="J148" s="139">
        <f>ROUND(I148*H148,2)</f>
        <v>0</v>
      </c>
      <c r="K148" s="135" t="s">
        <v>19</v>
      </c>
      <c r="L148" s="34"/>
      <c r="M148" s="140" t="s">
        <v>19</v>
      </c>
      <c r="N148" s="141" t="s">
        <v>43</v>
      </c>
      <c r="P148" s="142">
        <f>O148*H148</f>
        <v>0</v>
      </c>
      <c r="Q148" s="142">
        <v>0</v>
      </c>
      <c r="R148" s="142">
        <f>Q148*H148</f>
        <v>0</v>
      </c>
      <c r="S148" s="142">
        <v>0</v>
      </c>
      <c r="T148" s="143">
        <f>S148*H148</f>
        <v>0</v>
      </c>
      <c r="AR148" s="144" t="s">
        <v>594</v>
      </c>
      <c r="AT148" s="144" t="s">
        <v>134</v>
      </c>
      <c r="AU148" s="144" t="s">
        <v>81</v>
      </c>
      <c r="AY148" s="19" t="s">
        <v>132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9" t="s">
        <v>79</v>
      </c>
      <c r="BK148" s="145">
        <f>ROUND(I148*H148,2)</f>
        <v>0</v>
      </c>
      <c r="BL148" s="19" t="s">
        <v>594</v>
      </c>
      <c r="BM148" s="144" t="s">
        <v>928</v>
      </c>
    </row>
    <row r="149" spans="2:65" s="1" customFormat="1" ht="10.199999999999999">
      <c r="B149" s="34"/>
      <c r="D149" s="146" t="s">
        <v>141</v>
      </c>
      <c r="F149" s="147" t="s">
        <v>694</v>
      </c>
      <c r="I149" s="148"/>
      <c r="L149" s="34"/>
      <c r="M149" s="149"/>
      <c r="T149" s="55"/>
      <c r="AT149" s="19" t="s">
        <v>141</v>
      </c>
      <c r="AU149" s="19" t="s">
        <v>81</v>
      </c>
    </row>
    <row r="150" spans="2:65" s="1" customFormat="1" ht="24.15" customHeight="1">
      <c r="B150" s="34"/>
      <c r="C150" s="133" t="s">
        <v>362</v>
      </c>
      <c r="D150" s="133" t="s">
        <v>134</v>
      </c>
      <c r="E150" s="134" t="s">
        <v>696</v>
      </c>
      <c r="F150" s="135" t="s">
        <v>697</v>
      </c>
      <c r="G150" s="136" t="s">
        <v>196</v>
      </c>
      <c r="H150" s="137">
        <v>134</v>
      </c>
      <c r="I150" s="138"/>
      <c r="J150" s="139">
        <f>ROUND(I150*H150,2)</f>
        <v>0</v>
      </c>
      <c r="K150" s="135" t="s">
        <v>19</v>
      </c>
      <c r="L150" s="34"/>
      <c r="M150" s="140" t="s">
        <v>19</v>
      </c>
      <c r="N150" s="141" t="s">
        <v>43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594</v>
      </c>
      <c r="AT150" s="144" t="s">
        <v>134</v>
      </c>
      <c r="AU150" s="144" t="s">
        <v>81</v>
      </c>
      <c r="AY150" s="19" t="s">
        <v>132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9" t="s">
        <v>79</v>
      </c>
      <c r="BK150" s="145">
        <f>ROUND(I150*H150,2)</f>
        <v>0</v>
      </c>
      <c r="BL150" s="19" t="s">
        <v>594</v>
      </c>
      <c r="BM150" s="144" t="s">
        <v>929</v>
      </c>
    </row>
    <row r="151" spans="2:65" s="1" customFormat="1" ht="19.2">
      <c r="B151" s="34"/>
      <c r="D151" s="146" t="s">
        <v>141</v>
      </c>
      <c r="F151" s="147" t="s">
        <v>697</v>
      </c>
      <c r="I151" s="148"/>
      <c r="L151" s="34"/>
      <c r="M151" s="149"/>
      <c r="T151" s="55"/>
      <c r="AT151" s="19" t="s">
        <v>141</v>
      </c>
      <c r="AU151" s="19" t="s">
        <v>81</v>
      </c>
    </row>
    <row r="152" spans="2:65" s="1" customFormat="1" ht="24.15" customHeight="1">
      <c r="B152" s="34"/>
      <c r="C152" s="133" t="s">
        <v>367</v>
      </c>
      <c r="D152" s="133" t="s">
        <v>134</v>
      </c>
      <c r="E152" s="134" t="s">
        <v>699</v>
      </c>
      <c r="F152" s="135" t="s">
        <v>700</v>
      </c>
      <c r="G152" s="136" t="s">
        <v>196</v>
      </c>
      <c r="H152" s="137">
        <v>25</v>
      </c>
      <c r="I152" s="138"/>
      <c r="J152" s="139">
        <f>ROUND(I152*H152,2)</f>
        <v>0</v>
      </c>
      <c r="K152" s="135" t="s">
        <v>19</v>
      </c>
      <c r="L152" s="34"/>
      <c r="M152" s="140" t="s">
        <v>19</v>
      </c>
      <c r="N152" s="141" t="s">
        <v>43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594</v>
      </c>
      <c r="AT152" s="144" t="s">
        <v>134</v>
      </c>
      <c r="AU152" s="144" t="s">
        <v>81</v>
      </c>
      <c r="AY152" s="19" t="s">
        <v>132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9" t="s">
        <v>79</v>
      </c>
      <c r="BK152" s="145">
        <f>ROUND(I152*H152,2)</f>
        <v>0</v>
      </c>
      <c r="BL152" s="19" t="s">
        <v>594</v>
      </c>
      <c r="BM152" s="144" t="s">
        <v>930</v>
      </c>
    </row>
    <row r="153" spans="2:65" s="1" customFormat="1" ht="10.199999999999999">
      <c r="B153" s="34"/>
      <c r="D153" s="146" t="s">
        <v>141</v>
      </c>
      <c r="F153" s="147" t="s">
        <v>700</v>
      </c>
      <c r="I153" s="148"/>
      <c r="L153" s="34"/>
      <c r="M153" s="149"/>
      <c r="T153" s="55"/>
      <c r="AT153" s="19" t="s">
        <v>141</v>
      </c>
      <c r="AU153" s="19" t="s">
        <v>81</v>
      </c>
    </row>
    <row r="154" spans="2:65" s="1" customFormat="1" ht="24.15" customHeight="1">
      <c r="B154" s="34"/>
      <c r="C154" s="133" t="s">
        <v>374</v>
      </c>
      <c r="D154" s="133" t="s">
        <v>134</v>
      </c>
      <c r="E154" s="134" t="s">
        <v>702</v>
      </c>
      <c r="F154" s="135" t="s">
        <v>703</v>
      </c>
      <c r="G154" s="136" t="s">
        <v>587</v>
      </c>
      <c r="H154" s="137">
        <v>12</v>
      </c>
      <c r="I154" s="138"/>
      <c r="J154" s="139">
        <f>ROUND(I154*H154,2)</f>
        <v>0</v>
      </c>
      <c r="K154" s="135" t="s">
        <v>19</v>
      </c>
      <c r="L154" s="34"/>
      <c r="M154" s="140" t="s">
        <v>19</v>
      </c>
      <c r="N154" s="141" t="s">
        <v>43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594</v>
      </c>
      <c r="AT154" s="144" t="s">
        <v>134</v>
      </c>
      <c r="AU154" s="144" t="s">
        <v>81</v>
      </c>
      <c r="AY154" s="19" t="s">
        <v>132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9" t="s">
        <v>79</v>
      </c>
      <c r="BK154" s="145">
        <f>ROUND(I154*H154,2)</f>
        <v>0</v>
      </c>
      <c r="BL154" s="19" t="s">
        <v>594</v>
      </c>
      <c r="BM154" s="144" t="s">
        <v>931</v>
      </c>
    </row>
    <row r="155" spans="2:65" s="1" customFormat="1" ht="19.2">
      <c r="B155" s="34"/>
      <c r="D155" s="146" t="s">
        <v>141</v>
      </c>
      <c r="F155" s="147" t="s">
        <v>703</v>
      </c>
      <c r="I155" s="148"/>
      <c r="L155" s="34"/>
      <c r="M155" s="149"/>
      <c r="T155" s="55"/>
      <c r="AT155" s="19" t="s">
        <v>141</v>
      </c>
      <c r="AU155" s="19" t="s">
        <v>81</v>
      </c>
    </row>
    <row r="156" spans="2:65" s="1" customFormat="1" ht="24.15" customHeight="1">
      <c r="B156" s="34"/>
      <c r="C156" s="133" t="s">
        <v>379</v>
      </c>
      <c r="D156" s="133" t="s">
        <v>134</v>
      </c>
      <c r="E156" s="134" t="s">
        <v>705</v>
      </c>
      <c r="F156" s="135" t="s">
        <v>706</v>
      </c>
      <c r="G156" s="136" t="s">
        <v>587</v>
      </c>
      <c r="H156" s="137">
        <v>14</v>
      </c>
      <c r="I156" s="138"/>
      <c r="J156" s="139">
        <f>ROUND(I156*H156,2)</f>
        <v>0</v>
      </c>
      <c r="K156" s="135" t="s">
        <v>19</v>
      </c>
      <c r="L156" s="34"/>
      <c r="M156" s="140" t="s">
        <v>19</v>
      </c>
      <c r="N156" s="141" t="s">
        <v>43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594</v>
      </c>
      <c r="AT156" s="144" t="s">
        <v>134</v>
      </c>
      <c r="AU156" s="144" t="s">
        <v>81</v>
      </c>
      <c r="AY156" s="19" t="s">
        <v>132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9" t="s">
        <v>79</v>
      </c>
      <c r="BK156" s="145">
        <f>ROUND(I156*H156,2)</f>
        <v>0</v>
      </c>
      <c r="BL156" s="19" t="s">
        <v>594</v>
      </c>
      <c r="BM156" s="144" t="s">
        <v>932</v>
      </c>
    </row>
    <row r="157" spans="2:65" s="1" customFormat="1" ht="19.2">
      <c r="B157" s="34"/>
      <c r="D157" s="146" t="s">
        <v>141</v>
      </c>
      <c r="F157" s="147" t="s">
        <v>706</v>
      </c>
      <c r="I157" s="148"/>
      <c r="L157" s="34"/>
      <c r="M157" s="149"/>
      <c r="T157" s="55"/>
      <c r="AT157" s="19" t="s">
        <v>141</v>
      </c>
      <c r="AU157" s="19" t="s">
        <v>81</v>
      </c>
    </row>
    <row r="158" spans="2:65" s="1" customFormat="1" ht="16.5" customHeight="1">
      <c r="B158" s="34"/>
      <c r="C158" s="133" t="s">
        <v>388</v>
      </c>
      <c r="D158" s="133" t="s">
        <v>134</v>
      </c>
      <c r="E158" s="134" t="s">
        <v>708</v>
      </c>
      <c r="F158" s="135" t="s">
        <v>709</v>
      </c>
      <c r="G158" s="136" t="s">
        <v>587</v>
      </c>
      <c r="H158" s="137">
        <v>22</v>
      </c>
      <c r="I158" s="138"/>
      <c r="J158" s="139">
        <f>ROUND(I158*H158,2)</f>
        <v>0</v>
      </c>
      <c r="K158" s="135" t="s">
        <v>19</v>
      </c>
      <c r="L158" s="34"/>
      <c r="M158" s="140" t="s">
        <v>19</v>
      </c>
      <c r="N158" s="141" t="s">
        <v>43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594</v>
      </c>
      <c r="AT158" s="144" t="s">
        <v>134</v>
      </c>
      <c r="AU158" s="144" t="s">
        <v>81</v>
      </c>
      <c r="AY158" s="19" t="s">
        <v>132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9" t="s">
        <v>79</v>
      </c>
      <c r="BK158" s="145">
        <f>ROUND(I158*H158,2)</f>
        <v>0</v>
      </c>
      <c r="BL158" s="19" t="s">
        <v>594</v>
      </c>
      <c r="BM158" s="144" t="s">
        <v>933</v>
      </c>
    </row>
    <row r="159" spans="2:65" s="1" customFormat="1" ht="10.199999999999999">
      <c r="B159" s="34"/>
      <c r="D159" s="146" t="s">
        <v>141</v>
      </c>
      <c r="F159" s="147" t="s">
        <v>709</v>
      </c>
      <c r="I159" s="148"/>
      <c r="L159" s="34"/>
      <c r="M159" s="149"/>
      <c r="T159" s="55"/>
      <c r="AT159" s="19" t="s">
        <v>141</v>
      </c>
      <c r="AU159" s="19" t="s">
        <v>81</v>
      </c>
    </row>
    <row r="160" spans="2:65" s="1" customFormat="1" ht="37.799999999999997" customHeight="1">
      <c r="B160" s="34"/>
      <c r="C160" s="133" t="s">
        <v>394</v>
      </c>
      <c r="D160" s="133" t="s">
        <v>134</v>
      </c>
      <c r="E160" s="134" t="s">
        <v>934</v>
      </c>
      <c r="F160" s="135" t="s">
        <v>935</v>
      </c>
      <c r="G160" s="136" t="s">
        <v>587</v>
      </c>
      <c r="H160" s="137">
        <v>4</v>
      </c>
      <c r="I160" s="138"/>
      <c r="J160" s="139">
        <f>ROUND(I160*H160,2)</f>
        <v>0</v>
      </c>
      <c r="K160" s="135" t="s">
        <v>19</v>
      </c>
      <c r="L160" s="34"/>
      <c r="M160" s="140" t="s">
        <v>19</v>
      </c>
      <c r="N160" s="141" t="s">
        <v>43</v>
      </c>
      <c r="P160" s="142">
        <f>O160*H160</f>
        <v>0</v>
      </c>
      <c r="Q160" s="142">
        <v>0</v>
      </c>
      <c r="R160" s="142">
        <f>Q160*H160</f>
        <v>0</v>
      </c>
      <c r="S160" s="142">
        <v>0</v>
      </c>
      <c r="T160" s="143">
        <f>S160*H160</f>
        <v>0</v>
      </c>
      <c r="AR160" s="144" t="s">
        <v>594</v>
      </c>
      <c r="AT160" s="144" t="s">
        <v>134</v>
      </c>
      <c r="AU160" s="144" t="s">
        <v>81</v>
      </c>
      <c r="AY160" s="19" t="s">
        <v>132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9" t="s">
        <v>79</v>
      </c>
      <c r="BK160" s="145">
        <f>ROUND(I160*H160,2)</f>
        <v>0</v>
      </c>
      <c r="BL160" s="19" t="s">
        <v>594</v>
      </c>
      <c r="BM160" s="144" t="s">
        <v>936</v>
      </c>
    </row>
    <row r="161" spans="2:65" s="1" customFormat="1" ht="28.8">
      <c r="B161" s="34"/>
      <c r="D161" s="146" t="s">
        <v>141</v>
      </c>
      <c r="F161" s="147" t="s">
        <v>935</v>
      </c>
      <c r="I161" s="148"/>
      <c r="L161" s="34"/>
      <c r="M161" s="149"/>
      <c r="T161" s="55"/>
      <c r="AT161" s="19" t="s">
        <v>141</v>
      </c>
      <c r="AU161" s="19" t="s">
        <v>81</v>
      </c>
    </row>
    <row r="162" spans="2:65" s="1" customFormat="1" ht="33" customHeight="1">
      <c r="B162" s="34"/>
      <c r="C162" s="133" t="s">
        <v>402</v>
      </c>
      <c r="D162" s="133" t="s">
        <v>134</v>
      </c>
      <c r="E162" s="134" t="s">
        <v>937</v>
      </c>
      <c r="F162" s="135" t="s">
        <v>938</v>
      </c>
      <c r="G162" s="136" t="s">
        <v>587</v>
      </c>
      <c r="H162" s="137">
        <v>4</v>
      </c>
      <c r="I162" s="138"/>
      <c r="J162" s="139">
        <f>ROUND(I162*H162,2)</f>
        <v>0</v>
      </c>
      <c r="K162" s="135" t="s">
        <v>19</v>
      </c>
      <c r="L162" s="34"/>
      <c r="M162" s="140" t="s">
        <v>19</v>
      </c>
      <c r="N162" s="141" t="s">
        <v>43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594</v>
      </c>
      <c r="AT162" s="144" t="s">
        <v>134</v>
      </c>
      <c r="AU162" s="144" t="s">
        <v>81</v>
      </c>
      <c r="AY162" s="19" t="s">
        <v>132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9" t="s">
        <v>79</v>
      </c>
      <c r="BK162" s="145">
        <f>ROUND(I162*H162,2)</f>
        <v>0</v>
      </c>
      <c r="BL162" s="19" t="s">
        <v>594</v>
      </c>
      <c r="BM162" s="144" t="s">
        <v>939</v>
      </c>
    </row>
    <row r="163" spans="2:65" s="1" customFormat="1" ht="19.2">
      <c r="B163" s="34"/>
      <c r="D163" s="146" t="s">
        <v>141</v>
      </c>
      <c r="F163" s="147" t="s">
        <v>940</v>
      </c>
      <c r="I163" s="148"/>
      <c r="L163" s="34"/>
      <c r="M163" s="149"/>
      <c r="T163" s="55"/>
      <c r="AT163" s="19" t="s">
        <v>141</v>
      </c>
      <c r="AU163" s="19" t="s">
        <v>81</v>
      </c>
    </row>
    <row r="164" spans="2:65" s="1" customFormat="1" ht="37.799999999999997" customHeight="1">
      <c r="B164" s="34"/>
      <c r="C164" s="133" t="s">
        <v>407</v>
      </c>
      <c r="D164" s="133" t="s">
        <v>134</v>
      </c>
      <c r="E164" s="134" t="s">
        <v>941</v>
      </c>
      <c r="F164" s="135" t="s">
        <v>942</v>
      </c>
      <c r="G164" s="136" t="s">
        <v>587</v>
      </c>
      <c r="H164" s="137">
        <v>2</v>
      </c>
      <c r="I164" s="138"/>
      <c r="J164" s="139">
        <f>ROUND(I164*H164,2)</f>
        <v>0</v>
      </c>
      <c r="K164" s="135" t="s">
        <v>19</v>
      </c>
      <c r="L164" s="34"/>
      <c r="M164" s="140" t="s">
        <v>19</v>
      </c>
      <c r="N164" s="141" t="s">
        <v>43</v>
      </c>
      <c r="P164" s="142">
        <f>O164*H164</f>
        <v>0</v>
      </c>
      <c r="Q164" s="142">
        <v>0</v>
      </c>
      <c r="R164" s="142">
        <f>Q164*H164</f>
        <v>0</v>
      </c>
      <c r="S164" s="142">
        <v>0</v>
      </c>
      <c r="T164" s="143">
        <f>S164*H164</f>
        <v>0</v>
      </c>
      <c r="AR164" s="144" t="s">
        <v>594</v>
      </c>
      <c r="AT164" s="144" t="s">
        <v>134</v>
      </c>
      <c r="AU164" s="144" t="s">
        <v>81</v>
      </c>
      <c r="AY164" s="19" t="s">
        <v>132</v>
      </c>
      <c r="BE164" s="145">
        <f>IF(N164="základní",J164,0)</f>
        <v>0</v>
      </c>
      <c r="BF164" s="145">
        <f>IF(N164="snížená",J164,0)</f>
        <v>0</v>
      </c>
      <c r="BG164" s="145">
        <f>IF(N164="zákl. přenesená",J164,0)</f>
        <v>0</v>
      </c>
      <c r="BH164" s="145">
        <f>IF(N164="sníž. přenesená",J164,0)</f>
        <v>0</v>
      </c>
      <c r="BI164" s="145">
        <f>IF(N164="nulová",J164,0)</f>
        <v>0</v>
      </c>
      <c r="BJ164" s="19" t="s">
        <v>79</v>
      </c>
      <c r="BK164" s="145">
        <f>ROUND(I164*H164,2)</f>
        <v>0</v>
      </c>
      <c r="BL164" s="19" t="s">
        <v>594</v>
      </c>
      <c r="BM164" s="144" t="s">
        <v>943</v>
      </c>
    </row>
    <row r="165" spans="2:65" s="1" customFormat="1" ht="19.2">
      <c r="B165" s="34"/>
      <c r="D165" s="146" t="s">
        <v>141</v>
      </c>
      <c r="F165" s="147" t="s">
        <v>942</v>
      </c>
      <c r="I165" s="148"/>
      <c r="L165" s="34"/>
      <c r="M165" s="149"/>
      <c r="T165" s="55"/>
      <c r="AT165" s="19" t="s">
        <v>141</v>
      </c>
      <c r="AU165" s="19" t="s">
        <v>81</v>
      </c>
    </row>
    <row r="166" spans="2:65" s="1" customFormat="1" ht="28.8">
      <c r="B166" s="34"/>
      <c r="D166" s="146" t="s">
        <v>462</v>
      </c>
      <c r="F166" s="189" t="s">
        <v>944</v>
      </c>
      <c r="I166" s="148"/>
      <c r="L166" s="34"/>
      <c r="M166" s="149"/>
      <c r="T166" s="55"/>
      <c r="AT166" s="19" t="s">
        <v>462</v>
      </c>
      <c r="AU166" s="19" t="s">
        <v>81</v>
      </c>
    </row>
    <row r="167" spans="2:65" s="1" customFormat="1" ht="33" customHeight="1">
      <c r="B167" s="34"/>
      <c r="C167" s="133" t="s">
        <v>419</v>
      </c>
      <c r="D167" s="133" t="s">
        <v>134</v>
      </c>
      <c r="E167" s="134" t="s">
        <v>945</v>
      </c>
      <c r="F167" s="135" t="s">
        <v>946</v>
      </c>
      <c r="G167" s="136" t="s">
        <v>587</v>
      </c>
      <c r="H167" s="137">
        <v>3</v>
      </c>
      <c r="I167" s="138"/>
      <c r="J167" s="139">
        <f>ROUND(I167*H167,2)</f>
        <v>0</v>
      </c>
      <c r="K167" s="135" t="s">
        <v>19</v>
      </c>
      <c r="L167" s="34"/>
      <c r="M167" s="140" t="s">
        <v>19</v>
      </c>
      <c r="N167" s="141" t="s">
        <v>43</v>
      </c>
      <c r="P167" s="142">
        <f>O167*H167</f>
        <v>0</v>
      </c>
      <c r="Q167" s="142">
        <v>0</v>
      </c>
      <c r="R167" s="142">
        <f>Q167*H167</f>
        <v>0</v>
      </c>
      <c r="S167" s="142">
        <v>0</v>
      </c>
      <c r="T167" s="143">
        <f>S167*H167</f>
        <v>0</v>
      </c>
      <c r="AR167" s="144" t="s">
        <v>594</v>
      </c>
      <c r="AT167" s="144" t="s">
        <v>134</v>
      </c>
      <c r="AU167" s="144" t="s">
        <v>81</v>
      </c>
      <c r="AY167" s="19" t="s">
        <v>132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9" t="s">
        <v>79</v>
      </c>
      <c r="BK167" s="145">
        <f>ROUND(I167*H167,2)</f>
        <v>0</v>
      </c>
      <c r="BL167" s="19" t="s">
        <v>594</v>
      </c>
      <c r="BM167" s="144" t="s">
        <v>947</v>
      </c>
    </row>
    <row r="168" spans="2:65" s="1" customFormat="1" ht="19.2">
      <c r="B168" s="34"/>
      <c r="D168" s="146" t="s">
        <v>141</v>
      </c>
      <c r="F168" s="147" t="s">
        <v>946</v>
      </c>
      <c r="I168" s="148"/>
      <c r="L168" s="34"/>
      <c r="M168" s="149"/>
      <c r="T168" s="55"/>
      <c r="AT168" s="19" t="s">
        <v>141</v>
      </c>
      <c r="AU168" s="19" t="s">
        <v>81</v>
      </c>
    </row>
    <row r="169" spans="2:65" s="1" customFormat="1" ht="38.4">
      <c r="B169" s="34"/>
      <c r="D169" s="146" t="s">
        <v>462</v>
      </c>
      <c r="F169" s="189" t="s">
        <v>948</v>
      </c>
      <c r="I169" s="148"/>
      <c r="L169" s="34"/>
      <c r="M169" s="149"/>
      <c r="T169" s="55"/>
      <c r="AT169" s="19" t="s">
        <v>462</v>
      </c>
      <c r="AU169" s="19" t="s">
        <v>81</v>
      </c>
    </row>
    <row r="170" spans="2:65" s="1" customFormat="1" ht="37.799999999999997" customHeight="1">
      <c r="B170" s="34"/>
      <c r="C170" s="133" t="s">
        <v>425</v>
      </c>
      <c r="D170" s="133" t="s">
        <v>134</v>
      </c>
      <c r="E170" s="134" t="s">
        <v>949</v>
      </c>
      <c r="F170" s="135" t="s">
        <v>950</v>
      </c>
      <c r="G170" s="136" t="s">
        <v>587</v>
      </c>
      <c r="H170" s="137">
        <v>4</v>
      </c>
      <c r="I170" s="138"/>
      <c r="J170" s="139">
        <f>ROUND(I170*H170,2)</f>
        <v>0</v>
      </c>
      <c r="K170" s="135" t="s">
        <v>19</v>
      </c>
      <c r="L170" s="34"/>
      <c r="M170" s="140" t="s">
        <v>19</v>
      </c>
      <c r="N170" s="141" t="s">
        <v>43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594</v>
      </c>
      <c r="AT170" s="144" t="s">
        <v>134</v>
      </c>
      <c r="AU170" s="144" t="s">
        <v>81</v>
      </c>
      <c r="AY170" s="19" t="s">
        <v>132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9" t="s">
        <v>79</v>
      </c>
      <c r="BK170" s="145">
        <f>ROUND(I170*H170,2)</f>
        <v>0</v>
      </c>
      <c r="BL170" s="19" t="s">
        <v>594</v>
      </c>
      <c r="BM170" s="144" t="s">
        <v>951</v>
      </c>
    </row>
    <row r="171" spans="2:65" s="1" customFormat="1" ht="19.2">
      <c r="B171" s="34"/>
      <c r="D171" s="146" t="s">
        <v>141</v>
      </c>
      <c r="F171" s="147" t="s">
        <v>950</v>
      </c>
      <c r="I171" s="148"/>
      <c r="L171" s="34"/>
      <c r="M171" s="149"/>
      <c r="T171" s="55"/>
      <c r="AT171" s="19" t="s">
        <v>141</v>
      </c>
      <c r="AU171" s="19" t="s">
        <v>81</v>
      </c>
    </row>
    <row r="172" spans="2:65" s="1" customFormat="1" ht="38.4">
      <c r="B172" s="34"/>
      <c r="D172" s="146" t="s">
        <v>462</v>
      </c>
      <c r="F172" s="189" t="s">
        <v>952</v>
      </c>
      <c r="I172" s="148"/>
      <c r="L172" s="34"/>
      <c r="M172" s="149"/>
      <c r="T172" s="55"/>
      <c r="AT172" s="19" t="s">
        <v>462</v>
      </c>
      <c r="AU172" s="19" t="s">
        <v>81</v>
      </c>
    </row>
    <row r="173" spans="2:65" s="1" customFormat="1" ht="16.5" customHeight="1">
      <c r="B173" s="34"/>
      <c r="C173" s="133" t="s">
        <v>432</v>
      </c>
      <c r="D173" s="133" t="s">
        <v>134</v>
      </c>
      <c r="E173" s="134" t="s">
        <v>711</v>
      </c>
      <c r="F173" s="135" t="s">
        <v>953</v>
      </c>
      <c r="G173" s="136" t="s">
        <v>587</v>
      </c>
      <c r="H173" s="137">
        <v>1</v>
      </c>
      <c r="I173" s="138"/>
      <c r="J173" s="139">
        <f>ROUND(I173*H173,2)</f>
        <v>0</v>
      </c>
      <c r="K173" s="135" t="s">
        <v>19</v>
      </c>
      <c r="L173" s="34"/>
      <c r="M173" s="140" t="s">
        <v>19</v>
      </c>
      <c r="N173" s="141" t="s">
        <v>43</v>
      </c>
      <c r="P173" s="142">
        <f>O173*H173</f>
        <v>0</v>
      </c>
      <c r="Q173" s="142">
        <v>0</v>
      </c>
      <c r="R173" s="142">
        <f>Q173*H173</f>
        <v>0</v>
      </c>
      <c r="S173" s="142">
        <v>0</v>
      </c>
      <c r="T173" s="143">
        <f>S173*H173</f>
        <v>0</v>
      </c>
      <c r="AR173" s="144" t="s">
        <v>594</v>
      </c>
      <c r="AT173" s="144" t="s">
        <v>134</v>
      </c>
      <c r="AU173" s="144" t="s">
        <v>81</v>
      </c>
      <c r="AY173" s="19" t="s">
        <v>132</v>
      </c>
      <c r="BE173" s="145">
        <f>IF(N173="základní",J173,0)</f>
        <v>0</v>
      </c>
      <c r="BF173" s="145">
        <f>IF(N173="snížená",J173,0)</f>
        <v>0</v>
      </c>
      <c r="BG173" s="145">
        <f>IF(N173="zákl. přenesená",J173,0)</f>
        <v>0</v>
      </c>
      <c r="BH173" s="145">
        <f>IF(N173="sníž. přenesená",J173,0)</f>
        <v>0</v>
      </c>
      <c r="BI173" s="145">
        <f>IF(N173="nulová",J173,0)</f>
        <v>0</v>
      </c>
      <c r="BJ173" s="19" t="s">
        <v>79</v>
      </c>
      <c r="BK173" s="145">
        <f>ROUND(I173*H173,2)</f>
        <v>0</v>
      </c>
      <c r="BL173" s="19" t="s">
        <v>594</v>
      </c>
      <c r="BM173" s="144" t="s">
        <v>954</v>
      </c>
    </row>
    <row r="174" spans="2:65" s="1" customFormat="1" ht="10.199999999999999">
      <c r="B174" s="34"/>
      <c r="D174" s="146" t="s">
        <v>141</v>
      </c>
      <c r="F174" s="147" t="s">
        <v>953</v>
      </c>
      <c r="I174" s="148"/>
      <c r="L174" s="34"/>
      <c r="M174" s="149"/>
      <c r="T174" s="55"/>
      <c r="AT174" s="19" t="s">
        <v>141</v>
      </c>
      <c r="AU174" s="19" t="s">
        <v>81</v>
      </c>
    </row>
    <row r="175" spans="2:65" s="1" customFormat="1" ht="16.5" customHeight="1">
      <c r="B175" s="34"/>
      <c r="C175" s="133" t="s">
        <v>437</v>
      </c>
      <c r="D175" s="133" t="s">
        <v>134</v>
      </c>
      <c r="E175" s="134" t="s">
        <v>723</v>
      </c>
      <c r="F175" s="135" t="s">
        <v>724</v>
      </c>
      <c r="G175" s="136" t="s">
        <v>725</v>
      </c>
      <c r="H175" s="137">
        <v>5</v>
      </c>
      <c r="I175" s="138"/>
      <c r="J175" s="139">
        <f>ROUND(I175*H175,2)</f>
        <v>0</v>
      </c>
      <c r="K175" s="135" t="s">
        <v>19</v>
      </c>
      <c r="L175" s="34"/>
      <c r="M175" s="140" t="s">
        <v>19</v>
      </c>
      <c r="N175" s="141" t="s">
        <v>43</v>
      </c>
      <c r="P175" s="142">
        <f>O175*H175</f>
        <v>0</v>
      </c>
      <c r="Q175" s="142">
        <v>0</v>
      </c>
      <c r="R175" s="142">
        <f>Q175*H175</f>
        <v>0</v>
      </c>
      <c r="S175" s="142">
        <v>0</v>
      </c>
      <c r="T175" s="143">
        <f>S175*H175</f>
        <v>0</v>
      </c>
      <c r="AR175" s="144" t="s">
        <v>726</v>
      </c>
      <c r="AT175" s="144" t="s">
        <v>134</v>
      </c>
      <c r="AU175" s="144" t="s">
        <v>81</v>
      </c>
      <c r="AY175" s="19" t="s">
        <v>132</v>
      </c>
      <c r="BE175" s="145">
        <f>IF(N175="základní",J175,0)</f>
        <v>0</v>
      </c>
      <c r="BF175" s="145">
        <f>IF(N175="snížená",J175,0)</f>
        <v>0</v>
      </c>
      <c r="BG175" s="145">
        <f>IF(N175="zákl. přenesená",J175,0)</f>
        <v>0</v>
      </c>
      <c r="BH175" s="145">
        <f>IF(N175="sníž. přenesená",J175,0)</f>
        <v>0</v>
      </c>
      <c r="BI175" s="145">
        <f>IF(N175="nulová",J175,0)</f>
        <v>0</v>
      </c>
      <c r="BJ175" s="19" t="s">
        <v>79</v>
      </c>
      <c r="BK175" s="145">
        <f>ROUND(I175*H175,2)</f>
        <v>0</v>
      </c>
      <c r="BL175" s="19" t="s">
        <v>726</v>
      </c>
      <c r="BM175" s="144" t="s">
        <v>955</v>
      </c>
    </row>
    <row r="176" spans="2:65" s="1" customFormat="1" ht="10.199999999999999">
      <c r="B176" s="34"/>
      <c r="D176" s="146" t="s">
        <v>141</v>
      </c>
      <c r="F176" s="147" t="s">
        <v>724</v>
      </c>
      <c r="I176" s="148"/>
      <c r="L176" s="34"/>
      <c r="M176" s="149"/>
      <c r="T176" s="55"/>
      <c r="AT176" s="19" t="s">
        <v>141</v>
      </c>
      <c r="AU176" s="19" t="s">
        <v>81</v>
      </c>
    </row>
    <row r="177" spans="2:65" s="1" customFormat="1" ht="16.5" customHeight="1">
      <c r="B177" s="34"/>
      <c r="C177" s="133" t="s">
        <v>444</v>
      </c>
      <c r="D177" s="133" t="s">
        <v>134</v>
      </c>
      <c r="E177" s="134" t="s">
        <v>728</v>
      </c>
      <c r="F177" s="135" t="s">
        <v>729</v>
      </c>
      <c r="G177" s="136" t="s">
        <v>725</v>
      </c>
      <c r="H177" s="137">
        <v>20</v>
      </c>
      <c r="I177" s="138"/>
      <c r="J177" s="139">
        <f>ROUND(I177*H177,2)</f>
        <v>0</v>
      </c>
      <c r="K177" s="135" t="s">
        <v>19</v>
      </c>
      <c r="L177" s="34"/>
      <c r="M177" s="140" t="s">
        <v>19</v>
      </c>
      <c r="N177" s="141" t="s">
        <v>43</v>
      </c>
      <c r="P177" s="142">
        <f>O177*H177</f>
        <v>0</v>
      </c>
      <c r="Q177" s="142">
        <v>0</v>
      </c>
      <c r="R177" s="142">
        <f>Q177*H177</f>
        <v>0</v>
      </c>
      <c r="S177" s="142">
        <v>0</v>
      </c>
      <c r="T177" s="143">
        <f>S177*H177</f>
        <v>0</v>
      </c>
      <c r="AR177" s="144" t="s">
        <v>726</v>
      </c>
      <c r="AT177" s="144" t="s">
        <v>134</v>
      </c>
      <c r="AU177" s="144" t="s">
        <v>81</v>
      </c>
      <c r="AY177" s="19" t="s">
        <v>132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9" t="s">
        <v>79</v>
      </c>
      <c r="BK177" s="145">
        <f>ROUND(I177*H177,2)</f>
        <v>0</v>
      </c>
      <c r="BL177" s="19" t="s">
        <v>726</v>
      </c>
      <c r="BM177" s="144" t="s">
        <v>956</v>
      </c>
    </row>
    <row r="178" spans="2:65" s="1" customFormat="1" ht="10.199999999999999">
      <c r="B178" s="34"/>
      <c r="D178" s="146" t="s">
        <v>141</v>
      </c>
      <c r="F178" s="147" t="s">
        <v>729</v>
      </c>
      <c r="I178" s="148"/>
      <c r="L178" s="34"/>
      <c r="M178" s="149"/>
      <c r="T178" s="55"/>
      <c r="AT178" s="19" t="s">
        <v>141</v>
      </c>
      <c r="AU178" s="19" t="s">
        <v>81</v>
      </c>
    </row>
    <row r="179" spans="2:65" s="1" customFormat="1" ht="16.5" customHeight="1">
      <c r="B179" s="34"/>
      <c r="C179" s="133" t="s">
        <v>450</v>
      </c>
      <c r="D179" s="133" t="s">
        <v>134</v>
      </c>
      <c r="E179" s="134" t="s">
        <v>731</v>
      </c>
      <c r="F179" s="135" t="s">
        <v>732</v>
      </c>
      <c r="G179" s="136" t="s">
        <v>725</v>
      </c>
      <c r="H179" s="137">
        <v>4</v>
      </c>
      <c r="I179" s="138"/>
      <c r="J179" s="139">
        <f>ROUND(I179*H179,2)</f>
        <v>0</v>
      </c>
      <c r="K179" s="135" t="s">
        <v>19</v>
      </c>
      <c r="L179" s="34"/>
      <c r="M179" s="140" t="s">
        <v>19</v>
      </c>
      <c r="N179" s="141" t="s">
        <v>43</v>
      </c>
      <c r="P179" s="142">
        <f>O179*H179</f>
        <v>0</v>
      </c>
      <c r="Q179" s="142">
        <v>0</v>
      </c>
      <c r="R179" s="142">
        <f>Q179*H179</f>
        <v>0</v>
      </c>
      <c r="S179" s="142">
        <v>0</v>
      </c>
      <c r="T179" s="143">
        <f>S179*H179</f>
        <v>0</v>
      </c>
      <c r="AR179" s="144" t="s">
        <v>726</v>
      </c>
      <c r="AT179" s="144" t="s">
        <v>134</v>
      </c>
      <c r="AU179" s="144" t="s">
        <v>81</v>
      </c>
      <c r="AY179" s="19" t="s">
        <v>132</v>
      </c>
      <c r="BE179" s="145">
        <f>IF(N179="základní",J179,0)</f>
        <v>0</v>
      </c>
      <c r="BF179" s="145">
        <f>IF(N179="snížená",J179,0)</f>
        <v>0</v>
      </c>
      <c r="BG179" s="145">
        <f>IF(N179="zákl. přenesená",J179,0)</f>
        <v>0</v>
      </c>
      <c r="BH179" s="145">
        <f>IF(N179="sníž. přenesená",J179,0)</f>
        <v>0</v>
      </c>
      <c r="BI179" s="145">
        <f>IF(N179="nulová",J179,0)</f>
        <v>0</v>
      </c>
      <c r="BJ179" s="19" t="s">
        <v>79</v>
      </c>
      <c r="BK179" s="145">
        <f>ROUND(I179*H179,2)</f>
        <v>0</v>
      </c>
      <c r="BL179" s="19" t="s">
        <v>726</v>
      </c>
      <c r="BM179" s="144" t="s">
        <v>957</v>
      </c>
    </row>
    <row r="180" spans="2:65" s="1" customFormat="1" ht="10.199999999999999">
      <c r="B180" s="34"/>
      <c r="D180" s="146" t="s">
        <v>141</v>
      </c>
      <c r="F180" s="147" t="s">
        <v>732</v>
      </c>
      <c r="I180" s="148"/>
      <c r="L180" s="34"/>
      <c r="M180" s="149"/>
      <c r="T180" s="55"/>
      <c r="AT180" s="19" t="s">
        <v>141</v>
      </c>
      <c r="AU180" s="19" t="s">
        <v>81</v>
      </c>
    </row>
    <row r="181" spans="2:65" s="1" customFormat="1" ht="16.5" customHeight="1">
      <c r="B181" s="34"/>
      <c r="C181" s="133" t="s">
        <v>457</v>
      </c>
      <c r="D181" s="133" t="s">
        <v>134</v>
      </c>
      <c r="E181" s="134" t="s">
        <v>734</v>
      </c>
      <c r="F181" s="135" t="s">
        <v>735</v>
      </c>
      <c r="G181" s="136" t="s">
        <v>725</v>
      </c>
      <c r="H181" s="137">
        <v>60</v>
      </c>
      <c r="I181" s="138"/>
      <c r="J181" s="139">
        <f>ROUND(I181*H181,2)</f>
        <v>0</v>
      </c>
      <c r="K181" s="135" t="s">
        <v>19</v>
      </c>
      <c r="L181" s="34"/>
      <c r="M181" s="140" t="s">
        <v>19</v>
      </c>
      <c r="N181" s="141" t="s">
        <v>43</v>
      </c>
      <c r="P181" s="142">
        <f>O181*H181</f>
        <v>0</v>
      </c>
      <c r="Q181" s="142">
        <v>0</v>
      </c>
      <c r="R181" s="142">
        <f>Q181*H181</f>
        <v>0</v>
      </c>
      <c r="S181" s="142">
        <v>0</v>
      </c>
      <c r="T181" s="143">
        <f>S181*H181</f>
        <v>0</v>
      </c>
      <c r="AR181" s="144" t="s">
        <v>726</v>
      </c>
      <c r="AT181" s="144" t="s">
        <v>134</v>
      </c>
      <c r="AU181" s="144" t="s">
        <v>81</v>
      </c>
      <c r="AY181" s="19" t="s">
        <v>132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9" t="s">
        <v>79</v>
      </c>
      <c r="BK181" s="145">
        <f>ROUND(I181*H181,2)</f>
        <v>0</v>
      </c>
      <c r="BL181" s="19" t="s">
        <v>726</v>
      </c>
      <c r="BM181" s="144" t="s">
        <v>958</v>
      </c>
    </row>
    <row r="182" spans="2:65" s="1" customFormat="1" ht="10.199999999999999">
      <c r="B182" s="34"/>
      <c r="D182" s="146" t="s">
        <v>141</v>
      </c>
      <c r="F182" s="147" t="s">
        <v>735</v>
      </c>
      <c r="I182" s="148"/>
      <c r="L182" s="34"/>
      <c r="M182" s="149"/>
      <c r="T182" s="55"/>
      <c r="AT182" s="19" t="s">
        <v>141</v>
      </c>
      <c r="AU182" s="19" t="s">
        <v>81</v>
      </c>
    </row>
    <row r="183" spans="2:65" s="1" customFormat="1" ht="24.15" customHeight="1">
      <c r="B183" s="34"/>
      <c r="C183" s="133" t="s">
        <v>464</v>
      </c>
      <c r="D183" s="133" t="s">
        <v>134</v>
      </c>
      <c r="E183" s="134" t="s">
        <v>737</v>
      </c>
      <c r="F183" s="135" t="s">
        <v>738</v>
      </c>
      <c r="G183" s="136" t="s">
        <v>725</v>
      </c>
      <c r="H183" s="137">
        <v>30</v>
      </c>
      <c r="I183" s="138"/>
      <c r="J183" s="139">
        <f>ROUND(I183*H183,2)</f>
        <v>0</v>
      </c>
      <c r="K183" s="135" t="s">
        <v>19</v>
      </c>
      <c r="L183" s="34"/>
      <c r="M183" s="140" t="s">
        <v>19</v>
      </c>
      <c r="N183" s="141" t="s">
        <v>43</v>
      </c>
      <c r="P183" s="142">
        <f>O183*H183</f>
        <v>0</v>
      </c>
      <c r="Q183" s="142">
        <v>0</v>
      </c>
      <c r="R183" s="142">
        <f>Q183*H183</f>
        <v>0</v>
      </c>
      <c r="S183" s="142">
        <v>0</v>
      </c>
      <c r="T183" s="143">
        <f>S183*H183</f>
        <v>0</v>
      </c>
      <c r="AR183" s="144" t="s">
        <v>726</v>
      </c>
      <c r="AT183" s="144" t="s">
        <v>134</v>
      </c>
      <c r="AU183" s="144" t="s">
        <v>81</v>
      </c>
      <c r="AY183" s="19" t="s">
        <v>132</v>
      </c>
      <c r="BE183" s="145">
        <f>IF(N183="základní",J183,0)</f>
        <v>0</v>
      </c>
      <c r="BF183" s="145">
        <f>IF(N183="snížená",J183,0)</f>
        <v>0</v>
      </c>
      <c r="BG183" s="145">
        <f>IF(N183="zákl. přenesená",J183,0)</f>
        <v>0</v>
      </c>
      <c r="BH183" s="145">
        <f>IF(N183="sníž. přenesená",J183,0)</f>
        <v>0</v>
      </c>
      <c r="BI183" s="145">
        <f>IF(N183="nulová",J183,0)</f>
        <v>0</v>
      </c>
      <c r="BJ183" s="19" t="s">
        <v>79</v>
      </c>
      <c r="BK183" s="145">
        <f>ROUND(I183*H183,2)</f>
        <v>0</v>
      </c>
      <c r="BL183" s="19" t="s">
        <v>726</v>
      </c>
      <c r="BM183" s="144" t="s">
        <v>959</v>
      </c>
    </row>
    <row r="184" spans="2:65" s="1" customFormat="1" ht="10.199999999999999">
      <c r="B184" s="34"/>
      <c r="D184" s="146" t="s">
        <v>141</v>
      </c>
      <c r="F184" s="147" t="s">
        <v>738</v>
      </c>
      <c r="I184" s="148"/>
      <c r="L184" s="34"/>
      <c r="M184" s="149"/>
      <c r="T184" s="55"/>
      <c r="AT184" s="19" t="s">
        <v>141</v>
      </c>
      <c r="AU184" s="19" t="s">
        <v>81</v>
      </c>
    </row>
    <row r="185" spans="2:65" s="1" customFormat="1" ht="24.15" customHeight="1">
      <c r="B185" s="34"/>
      <c r="C185" s="133" t="s">
        <v>469</v>
      </c>
      <c r="D185" s="133" t="s">
        <v>134</v>
      </c>
      <c r="E185" s="134" t="s">
        <v>740</v>
      </c>
      <c r="F185" s="135" t="s">
        <v>741</v>
      </c>
      <c r="G185" s="136" t="s">
        <v>725</v>
      </c>
      <c r="H185" s="137">
        <v>50</v>
      </c>
      <c r="I185" s="138"/>
      <c r="J185" s="139">
        <f>ROUND(I185*H185,2)</f>
        <v>0</v>
      </c>
      <c r="K185" s="135" t="s">
        <v>19</v>
      </c>
      <c r="L185" s="34"/>
      <c r="M185" s="140" t="s">
        <v>19</v>
      </c>
      <c r="N185" s="141" t="s">
        <v>43</v>
      </c>
      <c r="P185" s="142">
        <f>O185*H185</f>
        <v>0</v>
      </c>
      <c r="Q185" s="142">
        <v>0</v>
      </c>
      <c r="R185" s="142">
        <f>Q185*H185</f>
        <v>0</v>
      </c>
      <c r="S185" s="142">
        <v>0</v>
      </c>
      <c r="T185" s="143">
        <f>S185*H185</f>
        <v>0</v>
      </c>
      <c r="AR185" s="144" t="s">
        <v>726</v>
      </c>
      <c r="AT185" s="144" t="s">
        <v>134</v>
      </c>
      <c r="AU185" s="144" t="s">
        <v>81</v>
      </c>
      <c r="AY185" s="19" t="s">
        <v>132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9" t="s">
        <v>79</v>
      </c>
      <c r="BK185" s="145">
        <f>ROUND(I185*H185,2)</f>
        <v>0</v>
      </c>
      <c r="BL185" s="19" t="s">
        <v>726</v>
      </c>
      <c r="BM185" s="144" t="s">
        <v>960</v>
      </c>
    </row>
    <row r="186" spans="2:65" s="1" customFormat="1" ht="10.199999999999999">
      <c r="B186" s="34"/>
      <c r="D186" s="146" t="s">
        <v>141</v>
      </c>
      <c r="F186" s="147" t="s">
        <v>741</v>
      </c>
      <c r="I186" s="148"/>
      <c r="L186" s="34"/>
      <c r="M186" s="149"/>
      <c r="T186" s="55"/>
      <c r="AT186" s="19" t="s">
        <v>141</v>
      </c>
      <c r="AU186" s="19" t="s">
        <v>81</v>
      </c>
    </row>
    <row r="187" spans="2:65" s="1" customFormat="1" ht="24.15" customHeight="1">
      <c r="B187" s="34"/>
      <c r="C187" s="133" t="s">
        <v>475</v>
      </c>
      <c r="D187" s="133" t="s">
        <v>134</v>
      </c>
      <c r="E187" s="134" t="s">
        <v>743</v>
      </c>
      <c r="F187" s="135" t="s">
        <v>744</v>
      </c>
      <c r="G187" s="136" t="s">
        <v>725</v>
      </c>
      <c r="H187" s="137">
        <v>70</v>
      </c>
      <c r="I187" s="138"/>
      <c r="J187" s="139">
        <f>ROUND(I187*H187,2)</f>
        <v>0</v>
      </c>
      <c r="K187" s="135" t="s">
        <v>19</v>
      </c>
      <c r="L187" s="34"/>
      <c r="M187" s="140" t="s">
        <v>19</v>
      </c>
      <c r="N187" s="141" t="s">
        <v>43</v>
      </c>
      <c r="P187" s="142">
        <f>O187*H187</f>
        <v>0</v>
      </c>
      <c r="Q187" s="142">
        <v>0</v>
      </c>
      <c r="R187" s="142">
        <f>Q187*H187</f>
        <v>0</v>
      </c>
      <c r="S187" s="142">
        <v>0</v>
      </c>
      <c r="T187" s="143">
        <f>S187*H187</f>
        <v>0</v>
      </c>
      <c r="AR187" s="144" t="s">
        <v>726</v>
      </c>
      <c r="AT187" s="144" t="s">
        <v>134</v>
      </c>
      <c r="AU187" s="144" t="s">
        <v>81</v>
      </c>
      <c r="AY187" s="19" t="s">
        <v>132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9" t="s">
        <v>79</v>
      </c>
      <c r="BK187" s="145">
        <f>ROUND(I187*H187,2)</f>
        <v>0</v>
      </c>
      <c r="BL187" s="19" t="s">
        <v>726</v>
      </c>
      <c r="BM187" s="144" t="s">
        <v>961</v>
      </c>
    </row>
    <row r="188" spans="2:65" s="1" customFormat="1" ht="19.2">
      <c r="B188" s="34"/>
      <c r="D188" s="146" t="s">
        <v>141</v>
      </c>
      <c r="F188" s="147" t="s">
        <v>744</v>
      </c>
      <c r="I188" s="148"/>
      <c r="L188" s="34"/>
      <c r="M188" s="149"/>
      <c r="T188" s="55"/>
      <c r="AT188" s="19" t="s">
        <v>141</v>
      </c>
      <c r="AU188" s="19" t="s">
        <v>81</v>
      </c>
    </row>
    <row r="189" spans="2:65" s="1" customFormat="1" ht="37.799999999999997" customHeight="1">
      <c r="B189" s="34"/>
      <c r="C189" s="133" t="s">
        <v>480</v>
      </c>
      <c r="D189" s="133" t="s">
        <v>134</v>
      </c>
      <c r="E189" s="134" t="s">
        <v>746</v>
      </c>
      <c r="F189" s="135" t="s">
        <v>747</v>
      </c>
      <c r="G189" s="136" t="s">
        <v>725</v>
      </c>
      <c r="H189" s="137">
        <v>15</v>
      </c>
      <c r="I189" s="138"/>
      <c r="J189" s="139">
        <f>ROUND(I189*H189,2)</f>
        <v>0</v>
      </c>
      <c r="K189" s="135" t="s">
        <v>19</v>
      </c>
      <c r="L189" s="34"/>
      <c r="M189" s="140" t="s">
        <v>19</v>
      </c>
      <c r="N189" s="141" t="s">
        <v>43</v>
      </c>
      <c r="P189" s="142">
        <f>O189*H189</f>
        <v>0</v>
      </c>
      <c r="Q189" s="142">
        <v>0</v>
      </c>
      <c r="R189" s="142">
        <f>Q189*H189</f>
        <v>0</v>
      </c>
      <c r="S189" s="142">
        <v>0</v>
      </c>
      <c r="T189" s="143">
        <f>S189*H189</f>
        <v>0</v>
      </c>
      <c r="AR189" s="144" t="s">
        <v>726</v>
      </c>
      <c r="AT189" s="144" t="s">
        <v>134</v>
      </c>
      <c r="AU189" s="144" t="s">
        <v>81</v>
      </c>
      <c r="AY189" s="19" t="s">
        <v>132</v>
      </c>
      <c r="BE189" s="145">
        <f>IF(N189="základní",J189,0)</f>
        <v>0</v>
      </c>
      <c r="BF189" s="145">
        <f>IF(N189="snížená",J189,0)</f>
        <v>0</v>
      </c>
      <c r="BG189" s="145">
        <f>IF(N189="zákl. přenesená",J189,0)</f>
        <v>0</v>
      </c>
      <c r="BH189" s="145">
        <f>IF(N189="sníž. přenesená",J189,0)</f>
        <v>0</v>
      </c>
      <c r="BI189" s="145">
        <f>IF(N189="nulová",J189,0)</f>
        <v>0</v>
      </c>
      <c r="BJ189" s="19" t="s">
        <v>79</v>
      </c>
      <c r="BK189" s="145">
        <f>ROUND(I189*H189,2)</f>
        <v>0</v>
      </c>
      <c r="BL189" s="19" t="s">
        <v>726</v>
      </c>
      <c r="BM189" s="144" t="s">
        <v>962</v>
      </c>
    </row>
    <row r="190" spans="2:65" s="1" customFormat="1" ht="19.2">
      <c r="B190" s="34"/>
      <c r="D190" s="146" t="s">
        <v>141</v>
      </c>
      <c r="F190" s="147" t="s">
        <v>747</v>
      </c>
      <c r="I190" s="148"/>
      <c r="L190" s="34"/>
      <c r="M190" s="149"/>
      <c r="T190" s="55"/>
      <c r="AT190" s="19" t="s">
        <v>141</v>
      </c>
      <c r="AU190" s="19" t="s">
        <v>81</v>
      </c>
    </row>
    <row r="191" spans="2:65" s="1" customFormat="1" ht="16.5" customHeight="1">
      <c r="B191" s="34"/>
      <c r="C191" s="179" t="s">
        <v>485</v>
      </c>
      <c r="D191" s="179" t="s">
        <v>329</v>
      </c>
      <c r="E191" s="180" t="s">
        <v>749</v>
      </c>
      <c r="F191" s="181" t="s">
        <v>750</v>
      </c>
      <c r="G191" s="182" t="s">
        <v>751</v>
      </c>
      <c r="H191" s="183">
        <v>1</v>
      </c>
      <c r="I191" s="184"/>
      <c r="J191" s="185">
        <f>ROUND(I191*H191,2)</f>
        <v>0</v>
      </c>
      <c r="K191" s="181" t="s">
        <v>19</v>
      </c>
      <c r="L191" s="186"/>
      <c r="M191" s="187" t="s">
        <v>19</v>
      </c>
      <c r="N191" s="188" t="s">
        <v>43</v>
      </c>
      <c r="P191" s="142">
        <f>O191*H191</f>
        <v>0</v>
      </c>
      <c r="Q191" s="142">
        <v>0</v>
      </c>
      <c r="R191" s="142">
        <f>Q191*H191</f>
        <v>0</v>
      </c>
      <c r="S191" s="142">
        <v>0</v>
      </c>
      <c r="T191" s="143">
        <f>S191*H191</f>
        <v>0</v>
      </c>
      <c r="AR191" s="144" t="s">
        <v>593</v>
      </c>
      <c r="AT191" s="144" t="s">
        <v>329</v>
      </c>
      <c r="AU191" s="144" t="s">
        <v>81</v>
      </c>
      <c r="AY191" s="19" t="s">
        <v>132</v>
      </c>
      <c r="BE191" s="145">
        <f>IF(N191="základní",J191,0)</f>
        <v>0</v>
      </c>
      <c r="BF191" s="145">
        <f>IF(N191="snížená",J191,0)</f>
        <v>0</v>
      </c>
      <c r="BG191" s="145">
        <f>IF(N191="zákl. přenesená",J191,0)</f>
        <v>0</v>
      </c>
      <c r="BH191" s="145">
        <f>IF(N191="sníž. přenesená",J191,0)</f>
        <v>0</v>
      </c>
      <c r="BI191" s="145">
        <f>IF(N191="nulová",J191,0)</f>
        <v>0</v>
      </c>
      <c r="BJ191" s="19" t="s">
        <v>79</v>
      </c>
      <c r="BK191" s="145">
        <f>ROUND(I191*H191,2)</f>
        <v>0</v>
      </c>
      <c r="BL191" s="19" t="s">
        <v>594</v>
      </c>
      <c r="BM191" s="144" t="s">
        <v>963</v>
      </c>
    </row>
    <row r="192" spans="2:65" s="1" customFormat="1" ht="10.199999999999999">
      <c r="B192" s="34"/>
      <c r="D192" s="146" t="s">
        <v>141</v>
      </c>
      <c r="F192" s="147" t="s">
        <v>750</v>
      </c>
      <c r="I192" s="148"/>
      <c r="L192" s="34"/>
      <c r="M192" s="149"/>
      <c r="T192" s="55"/>
      <c r="AT192" s="19" t="s">
        <v>141</v>
      </c>
      <c r="AU192" s="19" t="s">
        <v>81</v>
      </c>
    </row>
    <row r="193" spans="2:65" s="1" customFormat="1" ht="16.5" customHeight="1">
      <c r="B193" s="34"/>
      <c r="C193" s="133" t="s">
        <v>489</v>
      </c>
      <c r="D193" s="133" t="s">
        <v>134</v>
      </c>
      <c r="E193" s="134" t="s">
        <v>753</v>
      </c>
      <c r="F193" s="135" t="s">
        <v>754</v>
      </c>
      <c r="G193" s="136" t="s">
        <v>755</v>
      </c>
      <c r="H193" s="137">
        <v>1</v>
      </c>
      <c r="I193" s="138"/>
      <c r="J193" s="139">
        <f>ROUND(I193*H193,2)</f>
        <v>0</v>
      </c>
      <c r="K193" s="135" t="s">
        <v>19</v>
      </c>
      <c r="L193" s="34"/>
      <c r="M193" s="140" t="s">
        <v>19</v>
      </c>
      <c r="N193" s="141" t="s">
        <v>43</v>
      </c>
      <c r="P193" s="142">
        <f>O193*H193</f>
        <v>0</v>
      </c>
      <c r="Q193" s="142">
        <v>0</v>
      </c>
      <c r="R193" s="142">
        <f>Q193*H193</f>
        <v>0</v>
      </c>
      <c r="S193" s="142">
        <v>0</v>
      </c>
      <c r="T193" s="143">
        <f>S193*H193</f>
        <v>0</v>
      </c>
      <c r="AR193" s="144" t="s">
        <v>267</v>
      </c>
      <c r="AT193" s="144" t="s">
        <v>134</v>
      </c>
      <c r="AU193" s="144" t="s">
        <v>81</v>
      </c>
      <c r="AY193" s="19" t="s">
        <v>132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9" t="s">
        <v>79</v>
      </c>
      <c r="BK193" s="145">
        <f>ROUND(I193*H193,2)</f>
        <v>0</v>
      </c>
      <c r="BL193" s="19" t="s">
        <v>267</v>
      </c>
      <c r="BM193" s="144" t="s">
        <v>964</v>
      </c>
    </row>
    <row r="194" spans="2:65" s="1" customFormat="1" ht="10.199999999999999">
      <c r="B194" s="34"/>
      <c r="D194" s="146" t="s">
        <v>141</v>
      </c>
      <c r="F194" s="147" t="s">
        <v>754</v>
      </c>
      <c r="I194" s="148"/>
      <c r="L194" s="34"/>
      <c r="M194" s="149"/>
      <c r="T194" s="55"/>
      <c r="AT194" s="19" t="s">
        <v>141</v>
      </c>
      <c r="AU194" s="19" t="s">
        <v>81</v>
      </c>
    </row>
    <row r="195" spans="2:65" s="1" customFormat="1" ht="16.5" customHeight="1">
      <c r="B195" s="34"/>
      <c r="C195" s="133" t="s">
        <v>493</v>
      </c>
      <c r="D195" s="133" t="s">
        <v>134</v>
      </c>
      <c r="E195" s="134" t="s">
        <v>757</v>
      </c>
      <c r="F195" s="135" t="s">
        <v>758</v>
      </c>
      <c r="G195" s="136" t="s">
        <v>755</v>
      </c>
      <c r="H195" s="137">
        <v>1</v>
      </c>
      <c r="I195" s="138"/>
      <c r="J195" s="139">
        <f>ROUND(I195*H195,2)</f>
        <v>0</v>
      </c>
      <c r="K195" s="135" t="s">
        <v>19</v>
      </c>
      <c r="L195" s="34"/>
      <c r="M195" s="140" t="s">
        <v>19</v>
      </c>
      <c r="N195" s="141" t="s">
        <v>43</v>
      </c>
      <c r="P195" s="142">
        <f>O195*H195</f>
        <v>0</v>
      </c>
      <c r="Q195" s="142">
        <v>0</v>
      </c>
      <c r="R195" s="142">
        <f>Q195*H195</f>
        <v>0</v>
      </c>
      <c r="S195" s="142">
        <v>0</v>
      </c>
      <c r="T195" s="143">
        <f>S195*H195</f>
        <v>0</v>
      </c>
      <c r="AR195" s="144" t="s">
        <v>267</v>
      </c>
      <c r="AT195" s="144" t="s">
        <v>134</v>
      </c>
      <c r="AU195" s="144" t="s">
        <v>81</v>
      </c>
      <c r="AY195" s="19" t="s">
        <v>132</v>
      </c>
      <c r="BE195" s="145">
        <f>IF(N195="základní",J195,0)</f>
        <v>0</v>
      </c>
      <c r="BF195" s="145">
        <f>IF(N195="snížená",J195,0)</f>
        <v>0</v>
      </c>
      <c r="BG195" s="145">
        <f>IF(N195="zákl. přenesená",J195,0)</f>
        <v>0</v>
      </c>
      <c r="BH195" s="145">
        <f>IF(N195="sníž. přenesená",J195,0)</f>
        <v>0</v>
      </c>
      <c r="BI195" s="145">
        <f>IF(N195="nulová",J195,0)</f>
        <v>0</v>
      </c>
      <c r="BJ195" s="19" t="s">
        <v>79</v>
      </c>
      <c r="BK195" s="145">
        <f>ROUND(I195*H195,2)</f>
        <v>0</v>
      </c>
      <c r="BL195" s="19" t="s">
        <v>267</v>
      </c>
      <c r="BM195" s="144" t="s">
        <v>965</v>
      </c>
    </row>
    <row r="196" spans="2:65" s="1" customFormat="1" ht="10.199999999999999">
      <c r="B196" s="34"/>
      <c r="D196" s="146" t="s">
        <v>141</v>
      </c>
      <c r="F196" s="147" t="s">
        <v>758</v>
      </c>
      <c r="I196" s="148"/>
      <c r="L196" s="34"/>
      <c r="M196" s="149"/>
      <c r="T196" s="55"/>
      <c r="AT196" s="19" t="s">
        <v>141</v>
      </c>
      <c r="AU196" s="19" t="s">
        <v>81</v>
      </c>
    </row>
    <row r="197" spans="2:65" s="1" customFormat="1" ht="16.5" customHeight="1">
      <c r="B197" s="34"/>
      <c r="C197" s="133" t="s">
        <v>497</v>
      </c>
      <c r="D197" s="133" t="s">
        <v>134</v>
      </c>
      <c r="E197" s="134" t="s">
        <v>760</v>
      </c>
      <c r="F197" s="135" t="s">
        <v>761</v>
      </c>
      <c r="G197" s="136" t="s">
        <v>755</v>
      </c>
      <c r="H197" s="137">
        <v>1</v>
      </c>
      <c r="I197" s="138"/>
      <c r="J197" s="139">
        <f>ROUND(I197*H197,2)</f>
        <v>0</v>
      </c>
      <c r="K197" s="135" t="s">
        <v>19</v>
      </c>
      <c r="L197" s="34"/>
      <c r="M197" s="140" t="s">
        <v>19</v>
      </c>
      <c r="N197" s="141" t="s">
        <v>43</v>
      </c>
      <c r="P197" s="142">
        <f>O197*H197</f>
        <v>0</v>
      </c>
      <c r="Q197" s="142">
        <v>0</v>
      </c>
      <c r="R197" s="142">
        <f>Q197*H197</f>
        <v>0</v>
      </c>
      <c r="S197" s="142">
        <v>0</v>
      </c>
      <c r="T197" s="143">
        <f>S197*H197</f>
        <v>0</v>
      </c>
      <c r="AR197" s="144" t="s">
        <v>267</v>
      </c>
      <c r="AT197" s="144" t="s">
        <v>134</v>
      </c>
      <c r="AU197" s="144" t="s">
        <v>81</v>
      </c>
      <c r="AY197" s="19" t="s">
        <v>132</v>
      </c>
      <c r="BE197" s="145">
        <f>IF(N197="základní",J197,0)</f>
        <v>0</v>
      </c>
      <c r="BF197" s="145">
        <f>IF(N197="snížená",J197,0)</f>
        <v>0</v>
      </c>
      <c r="BG197" s="145">
        <f>IF(N197="zákl. přenesená",J197,0)</f>
        <v>0</v>
      </c>
      <c r="BH197" s="145">
        <f>IF(N197="sníž. přenesená",J197,0)</f>
        <v>0</v>
      </c>
      <c r="BI197" s="145">
        <f>IF(N197="nulová",J197,0)</f>
        <v>0</v>
      </c>
      <c r="BJ197" s="19" t="s">
        <v>79</v>
      </c>
      <c r="BK197" s="145">
        <f>ROUND(I197*H197,2)</f>
        <v>0</v>
      </c>
      <c r="BL197" s="19" t="s">
        <v>267</v>
      </c>
      <c r="BM197" s="144" t="s">
        <v>966</v>
      </c>
    </row>
    <row r="198" spans="2:65" s="1" customFormat="1" ht="10.199999999999999">
      <c r="B198" s="34"/>
      <c r="D198" s="146" t="s">
        <v>141</v>
      </c>
      <c r="F198" s="147" t="s">
        <v>761</v>
      </c>
      <c r="I198" s="148"/>
      <c r="L198" s="34"/>
      <c r="M198" s="149"/>
      <c r="T198" s="55"/>
      <c r="AT198" s="19" t="s">
        <v>141</v>
      </c>
      <c r="AU198" s="19" t="s">
        <v>81</v>
      </c>
    </row>
    <row r="199" spans="2:65" s="11" customFormat="1" ht="22.8" customHeight="1">
      <c r="B199" s="121"/>
      <c r="D199" s="122" t="s">
        <v>71</v>
      </c>
      <c r="E199" s="131" t="s">
        <v>763</v>
      </c>
      <c r="F199" s="131" t="s">
        <v>764</v>
      </c>
      <c r="I199" s="124"/>
      <c r="J199" s="132">
        <f>BK199</f>
        <v>0</v>
      </c>
      <c r="L199" s="121"/>
      <c r="M199" s="126"/>
      <c r="P199" s="127">
        <f>SUM(P200:P258)</f>
        <v>0</v>
      </c>
      <c r="R199" s="127">
        <f>SUM(R200:R258)</f>
        <v>23.779318</v>
      </c>
      <c r="T199" s="128">
        <f>SUM(T200:T258)</f>
        <v>0</v>
      </c>
      <c r="AR199" s="122" t="s">
        <v>154</v>
      </c>
      <c r="AT199" s="129" t="s">
        <v>71</v>
      </c>
      <c r="AU199" s="129" t="s">
        <v>79</v>
      </c>
      <c r="AY199" s="122" t="s">
        <v>132</v>
      </c>
      <c r="BK199" s="130">
        <f>SUM(BK200:BK258)</f>
        <v>0</v>
      </c>
    </row>
    <row r="200" spans="2:65" s="1" customFormat="1" ht="24.15" customHeight="1">
      <c r="B200" s="34"/>
      <c r="C200" s="133" t="s">
        <v>504</v>
      </c>
      <c r="D200" s="133" t="s">
        <v>134</v>
      </c>
      <c r="E200" s="134" t="s">
        <v>765</v>
      </c>
      <c r="F200" s="135" t="s">
        <v>766</v>
      </c>
      <c r="G200" s="136" t="s">
        <v>767</v>
      </c>
      <c r="H200" s="137">
        <v>0.16</v>
      </c>
      <c r="I200" s="138"/>
      <c r="J200" s="139">
        <f>ROUND(I200*H200,2)</f>
        <v>0</v>
      </c>
      <c r="K200" s="135" t="s">
        <v>138</v>
      </c>
      <c r="L200" s="34"/>
      <c r="M200" s="140" t="s">
        <v>19</v>
      </c>
      <c r="N200" s="141" t="s">
        <v>43</v>
      </c>
      <c r="P200" s="142">
        <f>O200*H200</f>
        <v>0</v>
      </c>
      <c r="Q200" s="142">
        <v>8.8000000000000005E-3</v>
      </c>
      <c r="R200" s="142">
        <f>Q200*H200</f>
        <v>1.4080000000000002E-3</v>
      </c>
      <c r="S200" s="142">
        <v>0</v>
      </c>
      <c r="T200" s="143">
        <f>S200*H200</f>
        <v>0</v>
      </c>
      <c r="AR200" s="144" t="s">
        <v>594</v>
      </c>
      <c r="AT200" s="144" t="s">
        <v>134</v>
      </c>
      <c r="AU200" s="144" t="s">
        <v>81</v>
      </c>
      <c r="AY200" s="19" t="s">
        <v>132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9" t="s">
        <v>79</v>
      </c>
      <c r="BK200" s="145">
        <f>ROUND(I200*H200,2)</f>
        <v>0</v>
      </c>
      <c r="BL200" s="19" t="s">
        <v>594</v>
      </c>
      <c r="BM200" s="144" t="s">
        <v>967</v>
      </c>
    </row>
    <row r="201" spans="2:65" s="1" customFormat="1" ht="19.2">
      <c r="B201" s="34"/>
      <c r="D201" s="146" t="s">
        <v>141</v>
      </c>
      <c r="F201" s="147" t="s">
        <v>769</v>
      </c>
      <c r="I201" s="148"/>
      <c r="L201" s="34"/>
      <c r="M201" s="149"/>
      <c r="T201" s="55"/>
      <c r="AT201" s="19" t="s">
        <v>141</v>
      </c>
      <c r="AU201" s="19" t="s">
        <v>81</v>
      </c>
    </row>
    <row r="202" spans="2:65" s="1" customFormat="1" ht="10.199999999999999">
      <c r="B202" s="34"/>
      <c r="D202" s="150" t="s">
        <v>143</v>
      </c>
      <c r="F202" s="151" t="s">
        <v>770</v>
      </c>
      <c r="I202" s="148"/>
      <c r="L202" s="34"/>
      <c r="M202" s="149"/>
      <c r="T202" s="55"/>
      <c r="AT202" s="19" t="s">
        <v>143</v>
      </c>
      <c r="AU202" s="19" t="s">
        <v>81</v>
      </c>
    </row>
    <row r="203" spans="2:65" s="1" customFormat="1" ht="37.799999999999997" customHeight="1">
      <c r="B203" s="34"/>
      <c r="C203" s="133" t="s">
        <v>509</v>
      </c>
      <c r="D203" s="133" t="s">
        <v>134</v>
      </c>
      <c r="E203" s="134" t="s">
        <v>968</v>
      </c>
      <c r="F203" s="135" t="s">
        <v>969</v>
      </c>
      <c r="G203" s="136" t="s">
        <v>587</v>
      </c>
      <c r="H203" s="137">
        <v>4</v>
      </c>
      <c r="I203" s="138"/>
      <c r="J203" s="139">
        <f>ROUND(I203*H203,2)</f>
        <v>0</v>
      </c>
      <c r="K203" s="135" t="s">
        <v>19</v>
      </c>
      <c r="L203" s="34"/>
      <c r="M203" s="140" t="s">
        <v>19</v>
      </c>
      <c r="N203" s="141" t="s">
        <v>43</v>
      </c>
      <c r="P203" s="142">
        <f>O203*H203</f>
        <v>0</v>
      </c>
      <c r="Q203" s="142">
        <v>0</v>
      </c>
      <c r="R203" s="142">
        <f>Q203*H203</f>
        <v>0</v>
      </c>
      <c r="S203" s="142">
        <v>0</v>
      </c>
      <c r="T203" s="143">
        <f>S203*H203</f>
        <v>0</v>
      </c>
      <c r="AR203" s="144" t="s">
        <v>594</v>
      </c>
      <c r="AT203" s="144" t="s">
        <v>134</v>
      </c>
      <c r="AU203" s="144" t="s">
        <v>81</v>
      </c>
      <c r="AY203" s="19" t="s">
        <v>132</v>
      </c>
      <c r="BE203" s="145">
        <f>IF(N203="základní",J203,0)</f>
        <v>0</v>
      </c>
      <c r="BF203" s="145">
        <f>IF(N203="snížená",J203,0)</f>
        <v>0</v>
      </c>
      <c r="BG203" s="145">
        <f>IF(N203="zákl. přenesená",J203,0)</f>
        <v>0</v>
      </c>
      <c r="BH203" s="145">
        <f>IF(N203="sníž. přenesená",J203,0)</f>
        <v>0</v>
      </c>
      <c r="BI203" s="145">
        <f>IF(N203="nulová",J203,0)</f>
        <v>0</v>
      </c>
      <c r="BJ203" s="19" t="s">
        <v>79</v>
      </c>
      <c r="BK203" s="145">
        <f>ROUND(I203*H203,2)</f>
        <v>0</v>
      </c>
      <c r="BL203" s="19" t="s">
        <v>594</v>
      </c>
      <c r="BM203" s="144" t="s">
        <v>970</v>
      </c>
    </row>
    <row r="204" spans="2:65" s="1" customFormat="1" ht="28.8">
      <c r="B204" s="34"/>
      <c r="D204" s="146" t="s">
        <v>141</v>
      </c>
      <c r="F204" s="147" t="s">
        <v>969</v>
      </c>
      <c r="I204" s="148"/>
      <c r="L204" s="34"/>
      <c r="M204" s="149"/>
      <c r="T204" s="55"/>
      <c r="AT204" s="19" t="s">
        <v>141</v>
      </c>
      <c r="AU204" s="19" t="s">
        <v>81</v>
      </c>
    </row>
    <row r="205" spans="2:65" s="1" customFormat="1" ht="24.15" customHeight="1">
      <c r="B205" s="34"/>
      <c r="C205" s="133" t="s">
        <v>516</v>
      </c>
      <c r="D205" s="133" t="s">
        <v>134</v>
      </c>
      <c r="E205" s="134" t="s">
        <v>771</v>
      </c>
      <c r="F205" s="135" t="s">
        <v>772</v>
      </c>
      <c r="G205" s="136" t="s">
        <v>196</v>
      </c>
      <c r="H205" s="137">
        <v>85</v>
      </c>
      <c r="I205" s="138"/>
      <c r="J205" s="139">
        <f>ROUND(I205*H205,2)</f>
        <v>0</v>
      </c>
      <c r="K205" s="135" t="s">
        <v>138</v>
      </c>
      <c r="L205" s="34"/>
      <c r="M205" s="140" t="s">
        <v>19</v>
      </c>
      <c r="N205" s="141" t="s">
        <v>43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594</v>
      </c>
      <c r="AT205" s="144" t="s">
        <v>134</v>
      </c>
      <c r="AU205" s="144" t="s">
        <v>81</v>
      </c>
      <c r="AY205" s="19" t="s">
        <v>132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9" t="s">
        <v>79</v>
      </c>
      <c r="BK205" s="145">
        <f>ROUND(I205*H205,2)</f>
        <v>0</v>
      </c>
      <c r="BL205" s="19" t="s">
        <v>594</v>
      </c>
      <c r="BM205" s="144" t="s">
        <v>971</v>
      </c>
    </row>
    <row r="206" spans="2:65" s="1" customFormat="1" ht="38.4">
      <c r="B206" s="34"/>
      <c r="D206" s="146" t="s">
        <v>141</v>
      </c>
      <c r="F206" s="147" t="s">
        <v>774</v>
      </c>
      <c r="I206" s="148"/>
      <c r="L206" s="34"/>
      <c r="M206" s="149"/>
      <c r="T206" s="55"/>
      <c r="AT206" s="19" t="s">
        <v>141</v>
      </c>
      <c r="AU206" s="19" t="s">
        <v>81</v>
      </c>
    </row>
    <row r="207" spans="2:65" s="1" customFormat="1" ht="10.199999999999999">
      <c r="B207" s="34"/>
      <c r="D207" s="150" t="s">
        <v>143</v>
      </c>
      <c r="F207" s="151" t="s">
        <v>775</v>
      </c>
      <c r="I207" s="148"/>
      <c r="L207" s="34"/>
      <c r="M207" s="149"/>
      <c r="T207" s="55"/>
      <c r="AT207" s="19" t="s">
        <v>143</v>
      </c>
      <c r="AU207" s="19" t="s">
        <v>81</v>
      </c>
    </row>
    <row r="208" spans="2:65" s="1" customFormat="1" ht="24.15" customHeight="1">
      <c r="B208" s="34"/>
      <c r="C208" s="133" t="s">
        <v>524</v>
      </c>
      <c r="D208" s="133" t="s">
        <v>134</v>
      </c>
      <c r="E208" s="134" t="s">
        <v>776</v>
      </c>
      <c r="F208" s="135" t="s">
        <v>777</v>
      </c>
      <c r="G208" s="136" t="s">
        <v>196</v>
      </c>
      <c r="H208" s="137">
        <v>55</v>
      </c>
      <c r="I208" s="138"/>
      <c r="J208" s="139">
        <f>ROUND(I208*H208,2)</f>
        <v>0</v>
      </c>
      <c r="K208" s="135" t="s">
        <v>138</v>
      </c>
      <c r="L208" s="34"/>
      <c r="M208" s="140" t="s">
        <v>19</v>
      </c>
      <c r="N208" s="141" t="s">
        <v>43</v>
      </c>
      <c r="P208" s="142">
        <f>O208*H208</f>
        <v>0</v>
      </c>
      <c r="Q208" s="142">
        <v>0</v>
      </c>
      <c r="R208" s="142">
        <f>Q208*H208</f>
        <v>0</v>
      </c>
      <c r="S208" s="142">
        <v>0</v>
      </c>
      <c r="T208" s="143">
        <f>S208*H208</f>
        <v>0</v>
      </c>
      <c r="AR208" s="144" t="s">
        <v>594</v>
      </c>
      <c r="AT208" s="144" t="s">
        <v>134</v>
      </c>
      <c r="AU208" s="144" t="s">
        <v>81</v>
      </c>
      <c r="AY208" s="19" t="s">
        <v>132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9" t="s">
        <v>79</v>
      </c>
      <c r="BK208" s="145">
        <f>ROUND(I208*H208,2)</f>
        <v>0</v>
      </c>
      <c r="BL208" s="19" t="s">
        <v>594</v>
      </c>
      <c r="BM208" s="144" t="s">
        <v>972</v>
      </c>
    </row>
    <row r="209" spans="2:65" s="1" customFormat="1" ht="38.4">
      <c r="B209" s="34"/>
      <c r="D209" s="146" t="s">
        <v>141</v>
      </c>
      <c r="F209" s="147" t="s">
        <v>779</v>
      </c>
      <c r="I209" s="148"/>
      <c r="L209" s="34"/>
      <c r="M209" s="149"/>
      <c r="T209" s="55"/>
      <c r="AT209" s="19" t="s">
        <v>141</v>
      </c>
      <c r="AU209" s="19" t="s">
        <v>81</v>
      </c>
    </row>
    <row r="210" spans="2:65" s="1" customFormat="1" ht="10.199999999999999">
      <c r="B210" s="34"/>
      <c r="D210" s="150" t="s">
        <v>143</v>
      </c>
      <c r="F210" s="151" t="s">
        <v>780</v>
      </c>
      <c r="I210" s="148"/>
      <c r="L210" s="34"/>
      <c r="M210" s="149"/>
      <c r="T210" s="55"/>
      <c r="AT210" s="19" t="s">
        <v>143</v>
      </c>
      <c r="AU210" s="19" t="s">
        <v>81</v>
      </c>
    </row>
    <row r="211" spans="2:65" s="1" customFormat="1" ht="24.15" customHeight="1">
      <c r="B211" s="34"/>
      <c r="C211" s="133" t="s">
        <v>531</v>
      </c>
      <c r="D211" s="133" t="s">
        <v>134</v>
      </c>
      <c r="E211" s="134" t="s">
        <v>781</v>
      </c>
      <c r="F211" s="135" t="s">
        <v>782</v>
      </c>
      <c r="G211" s="136" t="s">
        <v>196</v>
      </c>
      <c r="H211" s="137">
        <v>20</v>
      </c>
      <c r="I211" s="138"/>
      <c r="J211" s="139">
        <f>ROUND(I211*H211,2)</f>
        <v>0</v>
      </c>
      <c r="K211" s="135" t="s">
        <v>138</v>
      </c>
      <c r="L211" s="34"/>
      <c r="M211" s="140" t="s">
        <v>19</v>
      </c>
      <c r="N211" s="141" t="s">
        <v>43</v>
      </c>
      <c r="P211" s="142">
        <f>O211*H211</f>
        <v>0</v>
      </c>
      <c r="Q211" s="142">
        <v>0</v>
      </c>
      <c r="R211" s="142">
        <f>Q211*H211</f>
        <v>0</v>
      </c>
      <c r="S211" s="142">
        <v>0</v>
      </c>
      <c r="T211" s="143">
        <f>S211*H211</f>
        <v>0</v>
      </c>
      <c r="AR211" s="144" t="s">
        <v>594</v>
      </c>
      <c r="AT211" s="144" t="s">
        <v>134</v>
      </c>
      <c r="AU211" s="144" t="s">
        <v>81</v>
      </c>
      <c r="AY211" s="19" t="s">
        <v>132</v>
      </c>
      <c r="BE211" s="145">
        <f>IF(N211="základní",J211,0)</f>
        <v>0</v>
      </c>
      <c r="BF211" s="145">
        <f>IF(N211="snížená",J211,0)</f>
        <v>0</v>
      </c>
      <c r="BG211" s="145">
        <f>IF(N211="zákl. přenesená",J211,0)</f>
        <v>0</v>
      </c>
      <c r="BH211" s="145">
        <f>IF(N211="sníž. přenesená",J211,0)</f>
        <v>0</v>
      </c>
      <c r="BI211" s="145">
        <f>IF(N211="nulová",J211,0)</f>
        <v>0</v>
      </c>
      <c r="BJ211" s="19" t="s">
        <v>79</v>
      </c>
      <c r="BK211" s="145">
        <f>ROUND(I211*H211,2)</f>
        <v>0</v>
      </c>
      <c r="BL211" s="19" t="s">
        <v>594</v>
      </c>
      <c r="BM211" s="144" t="s">
        <v>973</v>
      </c>
    </row>
    <row r="212" spans="2:65" s="1" customFormat="1" ht="38.4">
      <c r="B212" s="34"/>
      <c r="D212" s="146" t="s">
        <v>141</v>
      </c>
      <c r="F212" s="147" t="s">
        <v>784</v>
      </c>
      <c r="I212" s="148"/>
      <c r="L212" s="34"/>
      <c r="M212" s="149"/>
      <c r="T212" s="55"/>
      <c r="AT212" s="19" t="s">
        <v>141</v>
      </c>
      <c r="AU212" s="19" t="s">
        <v>81</v>
      </c>
    </row>
    <row r="213" spans="2:65" s="1" customFormat="1" ht="10.199999999999999">
      <c r="B213" s="34"/>
      <c r="D213" s="150" t="s">
        <v>143</v>
      </c>
      <c r="F213" s="151" t="s">
        <v>785</v>
      </c>
      <c r="I213" s="148"/>
      <c r="L213" s="34"/>
      <c r="M213" s="149"/>
      <c r="T213" s="55"/>
      <c r="AT213" s="19" t="s">
        <v>143</v>
      </c>
      <c r="AU213" s="19" t="s">
        <v>81</v>
      </c>
    </row>
    <row r="214" spans="2:65" s="1" customFormat="1" ht="24.15" customHeight="1">
      <c r="B214" s="34"/>
      <c r="C214" s="133" t="s">
        <v>539</v>
      </c>
      <c r="D214" s="133" t="s">
        <v>134</v>
      </c>
      <c r="E214" s="134" t="s">
        <v>786</v>
      </c>
      <c r="F214" s="135" t="s">
        <v>787</v>
      </c>
      <c r="G214" s="136" t="s">
        <v>196</v>
      </c>
      <c r="H214" s="137">
        <v>85</v>
      </c>
      <c r="I214" s="138"/>
      <c r="J214" s="139">
        <f>ROUND(I214*H214,2)</f>
        <v>0</v>
      </c>
      <c r="K214" s="135" t="s">
        <v>138</v>
      </c>
      <c r="L214" s="34"/>
      <c r="M214" s="140" t="s">
        <v>19</v>
      </c>
      <c r="N214" s="141" t="s">
        <v>43</v>
      </c>
      <c r="P214" s="142">
        <f>O214*H214</f>
        <v>0</v>
      </c>
      <c r="Q214" s="142">
        <v>0</v>
      </c>
      <c r="R214" s="142">
        <f>Q214*H214</f>
        <v>0</v>
      </c>
      <c r="S214" s="142">
        <v>0</v>
      </c>
      <c r="T214" s="143">
        <f>S214*H214</f>
        <v>0</v>
      </c>
      <c r="AR214" s="144" t="s">
        <v>594</v>
      </c>
      <c r="AT214" s="144" t="s">
        <v>134</v>
      </c>
      <c r="AU214" s="144" t="s">
        <v>81</v>
      </c>
      <c r="AY214" s="19" t="s">
        <v>132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9" t="s">
        <v>79</v>
      </c>
      <c r="BK214" s="145">
        <f>ROUND(I214*H214,2)</f>
        <v>0</v>
      </c>
      <c r="BL214" s="19" t="s">
        <v>594</v>
      </c>
      <c r="BM214" s="144" t="s">
        <v>974</v>
      </c>
    </row>
    <row r="215" spans="2:65" s="1" customFormat="1" ht="38.4">
      <c r="B215" s="34"/>
      <c r="D215" s="146" t="s">
        <v>141</v>
      </c>
      <c r="F215" s="147" t="s">
        <v>789</v>
      </c>
      <c r="I215" s="148"/>
      <c r="L215" s="34"/>
      <c r="M215" s="149"/>
      <c r="T215" s="55"/>
      <c r="AT215" s="19" t="s">
        <v>141</v>
      </c>
      <c r="AU215" s="19" t="s">
        <v>81</v>
      </c>
    </row>
    <row r="216" spans="2:65" s="1" customFormat="1" ht="10.199999999999999">
      <c r="B216" s="34"/>
      <c r="D216" s="150" t="s">
        <v>143</v>
      </c>
      <c r="F216" s="151" t="s">
        <v>790</v>
      </c>
      <c r="I216" s="148"/>
      <c r="L216" s="34"/>
      <c r="M216" s="149"/>
      <c r="T216" s="55"/>
      <c r="AT216" s="19" t="s">
        <v>143</v>
      </c>
      <c r="AU216" s="19" t="s">
        <v>81</v>
      </c>
    </row>
    <row r="217" spans="2:65" s="1" customFormat="1" ht="24.15" customHeight="1">
      <c r="B217" s="34"/>
      <c r="C217" s="133" t="s">
        <v>547</v>
      </c>
      <c r="D217" s="133" t="s">
        <v>134</v>
      </c>
      <c r="E217" s="134" t="s">
        <v>791</v>
      </c>
      <c r="F217" s="135" t="s">
        <v>792</v>
      </c>
      <c r="G217" s="136" t="s">
        <v>196</v>
      </c>
      <c r="H217" s="137">
        <v>55</v>
      </c>
      <c r="I217" s="138"/>
      <c r="J217" s="139">
        <f>ROUND(I217*H217,2)</f>
        <v>0</v>
      </c>
      <c r="K217" s="135" t="s">
        <v>138</v>
      </c>
      <c r="L217" s="34"/>
      <c r="M217" s="140" t="s">
        <v>19</v>
      </c>
      <c r="N217" s="141" t="s">
        <v>43</v>
      </c>
      <c r="P217" s="142">
        <f>O217*H217</f>
        <v>0</v>
      </c>
      <c r="Q217" s="142">
        <v>0</v>
      </c>
      <c r="R217" s="142">
        <f>Q217*H217</f>
        <v>0</v>
      </c>
      <c r="S217" s="142">
        <v>0</v>
      </c>
      <c r="T217" s="143">
        <f>S217*H217</f>
        <v>0</v>
      </c>
      <c r="AR217" s="144" t="s">
        <v>594</v>
      </c>
      <c r="AT217" s="144" t="s">
        <v>134</v>
      </c>
      <c r="AU217" s="144" t="s">
        <v>81</v>
      </c>
      <c r="AY217" s="19" t="s">
        <v>132</v>
      </c>
      <c r="BE217" s="145">
        <f>IF(N217="základní",J217,0)</f>
        <v>0</v>
      </c>
      <c r="BF217" s="145">
        <f>IF(N217="snížená",J217,0)</f>
        <v>0</v>
      </c>
      <c r="BG217" s="145">
        <f>IF(N217="zákl. přenesená",J217,0)</f>
        <v>0</v>
      </c>
      <c r="BH217" s="145">
        <f>IF(N217="sníž. přenesená",J217,0)</f>
        <v>0</v>
      </c>
      <c r="BI217" s="145">
        <f>IF(N217="nulová",J217,0)</f>
        <v>0</v>
      </c>
      <c r="BJ217" s="19" t="s">
        <v>79</v>
      </c>
      <c r="BK217" s="145">
        <f>ROUND(I217*H217,2)</f>
        <v>0</v>
      </c>
      <c r="BL217" s="19" t="s">
        <v>594</v>
      </c>
      <c r="BM217" s="144" t="s">
        <v>975</v>
      </c>
    </row>
    <row r="218" spans="2:65" s="1" customFormat="1" ht="38.4">
      <c r="B218" s="34"/>
      <c r="D218" s="146" t="s">
        <v>141</v>
      </c>
      <c r="F218" s="147" t="s">
        <v>794</v>
      </c>
      <c r="I218" s="148"/>
      <c r="L218" s="34"/>
      <c r="M218" s="149"/>
      <c r="T218" s="55"/>
      <c r="AT218" s="19" t="s">
        <v>141</v>
      </c>
      <c r="AU218" s="19" t="s">
        <v>81</v>
      </c>
    </row>
    <row r="219" spans="2:65" s="1" customFormat="1" ht="10.199999999999999">
      <c r="B219" s="34"/>
      <c r="D219" s="150" t="s">
        <v>143</v>
      </c>
      <c r="F219" s="151" t="s">
        <v>795</v>
      </c>
      <c r="I219" s="148"/>
      <c r="L219" s="34"/>
      <c r="M219" s="149"/>
      <c r="T219" s="55"/>
      <c r="AT219" s="19" t="s">
        <v>143</v>
      </c>
      <c r="AU219" s="19" t="s">
        <v>81</v>
      </c>
    </row>
    <row r="220" spans="2:65" s="1" customFormat="1" ht="24.15" customHeight="1">
      <c r="B220" s="34"/>
      <c r="C220" s="133" t="s">
        <v>553</v>
      </c>
      <c r="D220" s="133" t="s">
        <v>134</v>
      </c>
      <c r="E220" s="134" t="s">
        <v>797</v>
      </c>
      <c r="F220" s="135" t="s">
        <v>798</v>
      </c>
      <c r="G220" s="136" t="s">
        <v>196</v>
      </c>
      <c r="H220" s="137">
        <v>20</v>
      </c>
      <c r="I220" s="138"/>
      <c r="J220" s="139">
        <f>ROUND(I220*H220,2)</f>
        <v>0</v>
      </c>
      <c r="K220" s="135" t="s">
        <v>138</v>
      </c>
      <c r="L220" s="34"/>
      <c r="M220" s="140" t="s">
        <v>19</v>
      </c>
      <c r="N220" s="141" t="s">
        <v>43</v>
      </c>
      <c r="P220" s="142">
        <f>O220*H220</f>
        <v>0</v>
      </c>
      <c r="Q220" s="142">
        <v>0</v>
      </c>
      <c r="R220" s="142">
        <f>Q220*H220</f>
        <v>0</v>
      </c>
      <c r="S220" s="142">
        <v>0</v>
      </c>
      <c r="T220" s="143">
        <f>S220*H220</f>
        <v>0</v>
      </c>
      <c r="AR220" s="144" t="s">
        <v>594</v>
      </c>
      <c r="AT220" s="144" t="s">
        <v>134</v>
      </c>
      <c r="AU220" s="144" t="s">
        <v>81</v>
      </c>
      <c r="AY220" s="19" t="s">
        <v>132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9" t="s">
        <v>79</v>
      </c>
      <c r="BK220" s="145">
        <f>ROUND(I220*H220,2)</f>
        <v>0</v>
      </c>
      <c r="BL220" s="19" t="s">
        <v>594</v>
      </c>
      <c r="BM220" s="144" t="s">
        <v>976</v>
      </c>
    </row>
    <row r="221" spans="2:65" s="1" customFormat="1" ht="38.4">
      <c r="B221" s="34"/>
      <c r="D221" s="146" t="s">
        <v>141</v>
      </c>
      <c r="F221" s="147" t="s">
        <v>800</v>
      </c>
      <c r="I221" s="148"/>
      <c r="L221" s="34"/>
      <c r="M221" s="149"/>
      <c r="T221" s="55"/>
      <c r="AT221" s="19" t="s">
        <v>141</v>
      </c>
      <c r="AU221" s="19" t="s">
        <v>81</v>
      </c>
    </row>
    <row r="222" spans="2:65" s="1" customFormat="1" ht="10.199999999999999">
      <c r="B222" s="34"/>
      <c r="D222" s="150" t="s">
        <v>143</v>
      </c>
      <c r="F222" s="151" t="s">
        <v>801</v>
      </c>
      <c r="I222" s="148"/>
      <c r="L222" s="34"/>
      <c r="M222" s="149"/>
      <c r="T222" s="55"/>
      <c r="AT222" s="19" t="s">
        <v>143</v>
      </c>
      <c r="AU222" s="19" t="s">
        <v>81</v>
      </c>
    </row>
    <row r="223" spans="2:65" s="1" customFormat="1" ht="21.75" customHeight="1">
      <c r="B223" s="34"/>
      <c r="C223" s="133" t="s">
        <v>559</v>
      </c>
      <c r="D223" s="133" t="s">
        <v>134</v>
      </c>
      <c r="E223" s="134" t="s">
        <v>803</v>
      </c>
      <c r="F223" s="135" t="s">
        <v>804</v>
      </c>
      <c r="G223" s="136" t="s">
        <v>196</v>
      </c>
      <c r="H223" s="137">
        <v>180</v>
      </c>
      <c r="I223" s="138"/>
      <c r="J223" s="139">
        <f>ROUND(I223*H223,2)</f>
        <v>0</v>
      </c>
      <c r="K223" s="135" t="s">
        <v>138</v>
      </c>
      <c r="L223" s="34"/>
      <c r="M223" s="140" t="s">
        <v>19</v>
      </c>
      <c r="N223" s="141" t="s">
        <v>43</v>
      </c>
      <c r="P223" s="142">
        <f>O223*H223</f>
        <v>0</v>
      </c>
      <c r="Q223" s="142">
        <v>9.0000000000000006E-5</v>
      </c>
      <c r="R223" s="142">
        <f>Q223*H223</f>
        <v>1.6200000000000003E-2</v>
      </c>
      <c r="S223" s="142">
        <v>0</v>
      </c>
      <c r="T223" s="143">
        <f>S223*H223</f>
        <v>0</v>
      </c>
      <c r="AR223" s="144" t="s">
        <v>594</v>
      </c>
      <c r="AT223" s="144" t="s">
        <v>134</v>
      </c>
      <c r="AU223" s="144" t="s">
        <v>81</v>
      </c>
      <c r="AY223" s="19" t="s">
        <v>132</v>
      </c>
      <c r="BE223" s="145">
        <f>IF(N223="základní",J223,0)</f>
        <v>0</v>
      </c>
      <c r="BF223" s="145">
        <f>IF(N223="snížená",J223,0)</f>
        <v>0</v>
      </c>
      <c r="BG223" s="145">
        <f>IF(N223="zákl. přenesená",J223,0)</f>
        <v>0</v>
      </c>
      <c r="BH223" s="145">
        <f>IF(N223="sníž. přenesená",J223,0)</f>
        <v>0</v>
      </c>
      <c r="BI223" s="145">
        <f>IF(N223="nulová",J223,0)</f>
        <v>0</v>
      </c>
      <c r="BJ223" s="19" t="s">
        <v>79</v>
      </c>
      <c r="BK223" s="145">
        <f>ROUND(I223*H223,2)</f>
        <v>0</v>
      </c>
      <c r="BL223" s="19" t="s">
        <v>594</v>
      </c>
      <c r="BM223" s="144" t="s">
        <v>977</v>
      </c>
    </row>
    <row r="224" spans="2:65" s="1" customFormat="1" ht="19.2">
      <c r="B224" s="34"/>
      <c r="D224" s="146" t="s">
        <v>141</v>
      </c>
      <c r="F224" s="147" t="s">
        <v>806</v>
      </c>
      <c r="I224" s="148"/>
      <c r="L224" s="34"/>
      <c r="M224" s="149"/>
      <c r="T224" s="55"/>
      <c r="AT224" s="19" t="s">
        <v>141</v>
      </c>
      <c r="AU224" s="19" t="s">
        <v>81</v>
      </c>
    </row>
    <row r="225" spans="2:65" s="1" customFormat="1" ht="10.199999999999999">
      <c r="B225" s="34"/>
      <c r="D225" s="150" t="s">
        <v>143</v>
      </c>
      <c r="F225" s="151" t="s">
        <v>807</v>
      </c>
      <c r="I225" s="148"/>
      <c r="L225" s="34"/>
      <c r="M225" s="149"/>
      <c r="T225" s="55"/>
      <c r="AT225" s="19" t="s">
        <v>143</v>
      </c>
      <c r="AU225" s="19" t="s">
        <v>81</v>
      </c>
    </row>
    <row r="226" spans="2:65" s="1" customFormat="1" ht="24.15" customHeight="1">
      <c r="B226" s="34"/>
      <c r="C226" s="133" t="s">
        <v>566</v>
      </c>
      <c r="D226" s="133" t="s">
        <v>134</v>
      </c>
      <c r="E226" s="134" t="s">
        <v>809</v>
      </c>
      <c r="F226" s="135" t="s">
        <v>978</v>
      </c>
      <c r="G226" s="136" t="s">
        <v>196</v>
      </c>
      <c r="H226" s="137">
        <v>80</v>
      </c>
      <c r="I226" s="138"/>
      <c r="J226" s="139">
        <f>ROUND(I226*H226,2)</f>
        <v>0</v>
      </c>
      <c r="K226" s="135" t="s">
        <v>19</v>
      </c>
      <c r="L226" s="34"/>
      <c r="M226" s="140" t="s">
        <v>19</v>
      </c>
      <c r="N226" s="141" t="s">
        <v>43</v>
      </c>
      <c r="P226" s="142">
        <f>O226*H226</f>
        <v>0</v>
      </c>
      <c r="Q226" s="142">
        <v>0.108</v>
      </c>
      <c r="R226" s="142">
        <f>Q226*H226</f>
        <v>8.64</v>
      </c>
      <c r="S226" s="142">
        <v>0</v>
      </c>
      <c r="T226" s="143">
        <f>S226*H226</f>
        <v>0</v>
      </c>
      <c r="AR226" s="144" t="s">
        <v>594</v>
      </c>
      <c r="AT226" s="144" t="s">
        <v>134</v>
      </c>
      <c r="AU226" s="144" t="s">
        <v>81</v>
      </c>
      <c r="AY226" s="19" t="s">
        <v>132</v>
      </c>
      <c r="BE226" s="145">
        <f>IF(N226="základní",J226,0)</f>
        <v>0</v>
      </c>
      <c r="BF226" s="145">
        <f>IF(N226="snížená",J226,0)</f>
        <v>0</v>
      </c>
      <c r="BG226" s="145">
        <f>IF(N226="zákl. přenesená",J226,0)</f>
        <v>0</v>
      </c>
      <c r="BH226" s="145">
        <f>IF(N226="sníž. přenesená",J226,0)</f>
        <v>0</v>
      </c>
      <c r="BI226" s="145">
        <f>IF(N226="nulová",J226,0)</f>
        <v>0</v>
      </c>
      <c r="BJ226" s="19" t="s">
        <v>79</v>
      </c>
      <c r="BK226" s="145">
        <f>ROUND(I226*H226,2)</f>
        <v>0</v>
      </c>
      <c r="BL226" s="19" t="s">
        <v>594</v>
      </c>
      <c r="BM226" s="144" t="s">
        <v>979</v>
      </c>
    </row>
    <row r="227" spans="2:65" s="1" customFormat="1" ht="10.199999999999999">
      <c r="B227" s="34"/>
      <c r="D227" s="146" t="s">
        <v>141</v>
      </c>
      <c r="F227" s="147" t="s">
        <v>978</v>
      </c>
      <c r="I227" s="148"/>
      <c r="L227" s="34"/>
      <c r="M227" s="149"/>
      <c r="T227" s="55"/>
      <c r="AT227" s="19" t="s">
        <v>141</v>
      </c>
      <c r="AU227" s="19" t="s">
        <v>81</v>
      </c>
    </row>
    <row r="228" spans="2:65" s="1" customFormat="1" ht="24.15" customHeight="1">
      <c r="B228" s="34"/>
      <c r="C228" s="133" t="s">
        <v>796</v>
      </c>
      <c r="D228" s="133" t="s">
        <v>134</v>
      </c>
      <c r="E228" s="134" t="s">
        <v>812</v>
      </c>
      <c r="F228" s="135" t="s">
        <v>810</v>
      </c>
      <c r="G228" s="136" t="s">
        <v>196</v>
      </c>
      <c r="H228" s="137">
        <v>140</v>
      </c>
      <c r="I228" s="138"/>
      <c r="J228" s="139">
        <f>ROUND(I228*H228,2)</f>
        <v>0</v>
      </c>
      <c r="K228" s="135" t="s">
        <v>19</v>
      </c>
      <c r="L228" s="34"/>
      <c r="M228" s="140" t="s">
        <v>19</v>
      </c>
      <c r="N228" s="141" t="s">
        <v>43</v>
      </c>
      <c r="P228" s="142">
        <f>O228*H228</f>
        <v>0</v>
      </c>
      <c r="Q228" s="142">
        <v>0.108</v>
      </c>
      <c r="R228" s="142">
        <f>Q228*H228</f>
        <v>15.12</v>
      </c>
      <c r="S228" s="142">
        <v>0</v>
      </c>
      <c r="T228" s="143">
        <f>S228*H228</f>
        <v>0</v>
      </c>
      <c r="AR228" s="144" t="s">
        <v>594</v>
      </c>
      <c r="AT228" s="144" t="s">
        <v>134</v>
      </c>
      <c r="AU228" s="144" t="s">
        <v>81</v>
      </c>
      <c r="AY228" s="19" t="s">
        <v>132</v>
      </c>
      <c r="BE228" s="145">
        <f>IF(N228="základní",J228,0)</f>
        <v>0</v>
      </c>
      <c r="BF228" s="145">
        <f>IF(N228="snížená",J228,0)</f>
        <v>0</v>
      </c>
      <c r="BG228" s="145">
        <f>IF(N228="zákl. přenesená",J228,0)</f>
        <v>0</v>
      </c>
      <c r="BH228" s="145">
        <f>IF(N228="sníž. přenesená",J228,0)</f>
        <v>0</v>
      </c>
      <c r="BI228" s="145">
        <f>IF(N228="nulová",J228,0)</f>
        <v>0</v>
      </c>
      <c r="BJ228" s="19" t="s">
        <v>79</v>
      </c>
      <c r="BK228" s="145">
        <f>ROUND(I228*H228,2)</f>
        <v>0</v>
      </c>
      <c r="BL228" s="19" t="s">
        <v>594</v>
      </c>
      <c r="BM228" s="144" t="s">
        <v>980</v>
      </c>
    </row>
    <row r="229" spans="2:65" s="1" customFormat="1" ht="10.199999999999999">
      <c r="B229" s="34"/>
      <c r="D229" s="146" t="s">
        <v>141</v>
      </c>
      <c r="F229" s="147" t="s">
        <v>810</v>
      </c>
      <c r="I229" s="148"/>
      <c r="L229" s="34"/>
      <c r="M229" s="149"/>
      <c r="T229" s="55"/>
      <c r="AT229" s="19" t="s">
        <v>141</v>
      </c>
      <c r="AU229" s="19" t="s">
        <v>81</v>
      </c>
    </row>
    <row r="230" spans="2:65" s="1" customFormat="1" ht="16.5" customHeight="1">
      <c r="B230" s="34"/>
      <c r="C230" s="133" t="s">
        <v>802</v>
      </c>
      <c r="D230" s="133" t="s">
        <v>134</v>
      </c>
      <c r="E230" s="134" t="s">
        <v>816</v>
      </c>
      <c r="F230" s="135" t="s">
        <v>817</v>
      </c>
      <c r="G230" s="136" t="s">
        <v>137</v>
      </c>
      <c r="H230" s="137">
        <v>30</v>
      </c>
      <c r="I230" s="138"/>
      <c r="J230" s="139">
        <f>ROUND(I230*H230,2)</f>
        <v>0</v>
      </c>
      <c r="K230" s="135" t="s">
        <v>19</v>
      </c>
      <c r="L230" s="34"/>
      <c r="M230" s="140" t="s">
        <v>19</v>
      </c>
      <c r="N230" s="141" t="s">
        <v>43</v>
      </c>
      <c r="P230" s="142">
        <f>O230*H230</f>
        <v>0</v>
      </c>
      <c r="Q230" s="142">
        <v>3.0000000000000001E-5</v>
      </c>
      <c r="R230" s="142">
        <f>Q230*H230</f>
        <v>8.9999999999999998E-4</v>
      </c>
      <c r="S230" s="142">
        <v>0</v>
      </c>
      <c r="T230" s="143">
        <f>S230*H230</f>
        <v>0</v>
      </c>
      <c r="AR230" s="144" t="s">
        <v>594</v>
      </c>
      <c r="AT230" s="144" t="s">
        <v>134</v>
      </c>
      <c r="AU230" s="144" t="s">
        <v>81</v>
      </c>
      <c r="AY230" s="19" t="s">
        <v>132</v>
      </c>
      <c r="BE230" s="145">
        <f>IF(N230="základní",J230,0)</f>
        <v>0</v>
      </c>
      <c r="BF230" s="145">
        <f>IF(N230="snížená",J230,0)</f>
        <v>0</v>
      </c>
      <c r="BG230" s="145">
        <f>IF(N230="zákl. přenesená",J230,0)</f>
        <v>0</v>
      </c>
      <c r="BH230" s="145">
        <f>IF(N230="sníž. přenesená",J230,0)</f>
        <v>0</v>
      </c>
      <c r="BI230" s="145">
        <f>IF(N230="nulová",J230,0)</f>
        <v>0</v>
      </c>
      <c r="BJ230" s="19" t="s">
        <v>79</v>
      </c>
      <c r="BK230" s="145">
        <f>ROUND(I230*H230,2)</f>
        <v>0</v>
      </c>
      <c r="BL230" s="19" t="s">
        <v>594</v>
      </c>
      <c r="BM230" s="144" t="s">
        <v>981</v>
      </c>
    </row>
    <row r="231" spans="2:65" s="1" customFormat="1" ht="10.199999999999999">
      <c r="B231" s="34"/>
      <c r="D231" s="146" t="s">
        <v>141</v>
      </c>
      <c r="F231" s="147" t="s">
        <v>817</v>
      </c>
      <c r="I231" s="148"/>
      <c r="L231" s="34"/>
      <c r="M231" s="149"/>
      <c r="T231" s="55"/>
      <c r="AT231" s="19" t="s">
        <v>141</v>
      </c>
      <c r="AU231" s="19" t="s">
        <v>81</v>
      </c>
    </row>
    <row r="232" spans="2:65" s="1" customFormat="1" ht="16.5" customHeight="1">
      <c r="B232" s="34"/>
      <c r="C232" s="133" t="s">
        <v>808</v>
      </c>
      <c r="D232" s="133" t="s">
        <v>134</v>
      </c>
      <c r="E232" s="134" t="s">
        <v>820</v>
      </c>
      <c r="F232" s="135" t="s">
        <v>821</v>
      </c>
      <c r="G232" s="136" t="s">
        <v>137</v>
      </c>
      <c r="H232" s="137">
        <v>20</v>
      </c>
      <c r="I232" s="138"/>
      <c r="J232" s="139">
        <f>ROUND(I232*H232,2)</f>
        <v>0</v>
      </c>
      <c r="K232" s="135" t="s">
        <v>19</v>
      </c>
      <c r="L232" s="34"/>
      <c r="M232" s="140" t="s">
        <v>19</v>
      </c>
      <c r="N232" s="141" t="s">
        <v>43</v>
      </c>
      <c r="P232" s="142">
        <f>O232*H232</f>
        <v>0</v>
      </c>
      <c r="Q232" s="142">
        <v>3.0000000000000001E-5</v>
      </c>
      <c r="R232" s="142">
        <f>Q232*H232</f>
        <v>6.0000000000000006E-4</v>
      </c>
      <c r="S232" s="142">
        <v>0</v>
      </c>
      <c r="T232" s="143">
        <f>S232*H232</f>
        <v>0</v>
      </c>
      <c r="AR232" s="144" t="s">
        <v>594</v>
      </c>
      <c r="AT232" s="144" t="s">
        <v>134</v>
      </c>
      <c r="AU232" s="144" t="s">
        <v>81</v>
      </c>
      <c r="AY232" s="19" t="s">
        <v>132</v>
      </c>
      <c r="BE232" s="145">
        <f>IF(N232="základní",J232,0)</f>
        <v>0</v>
      </c>
      <c r="BF232" s="145">
        <f>IF(N232="snížená",J232,0)</f>
        <v>0</v>
      </c>
      <c r="BG232" s="145">
        <f>IF(N232="zákl. přenesená",J232,0)</f>
        <v>0</v>
      </c>
      <c r="BH232" s="145">
        <f>IF(N232="sníž. přenesená",J232,0)</f>
        <v>0</v>
      </c>
      <c r="BI232" s="145">
        <f>IF(N232="nulová",J232,0)</f>
        <v>0</v>
      </c>
      <c r="BJ232" s="19" t="s">
        <v>79</v>
      </c>
      <c r="BK232" s="145">
        <f>ROUND(I232*H232,2)</f>
        <v>0</v>
      </c>
      <c r="BL232" s="19" t="s">
        <v>594</v>
      </c>
      <c r="BM232" s="144" t="s">
        <v>982</v>
      </c>
    </row>
    <row r="233" spans="2:65" s="1" customFormat="1" ht="10.199999999999999">
      <c r="B233" s="34"/>
      <c r="D233" s="146" t="s">
        <v>141</v>
      </c>
      <c r="F233" s="147" t="s">
        <v>821</v>
      </c>
      <c r="I233" s="148"/>
      <c r="L233" s="34"/>
      <c r="M233" s="149"/>
      <c r="T233" s="55"/>
      <c r="AT233" s="19" t="s">
        <v>141</v>
      </c>
      <c r="AU233" s="19" t="s">
        <v>81</v>
      </c>
    </row>
    <row r="234" spans="2:65" s="1" customFormat="1" ht="16.5" customHeight="1">
      <c r="B234" s="34"/>
      <c r="C234" s="133" t="s">
        <v>594</v>
      </c>
      <c r="D234" s="133" t="s">
        <v>134</v>
      </c>
      <c r="E234" s="134" t="s">
        <v>824</v>
      </c>
      <c r="F234" s="135" t="s">
        <v>825</v>
      </c>
      <c r="G234" s="136" t="s">
        <v>137</v>
      </c>
      <c r="H234" s="137">
        <v>7</v>
      </c>
      <c r="I234" s="138"/>
      <c r="J234" s="139">
        <f>ROUND(I234*H234,2)</f>
        <v>0</v>
      </c>
      <c r="K234" s="135" t="s">
        <v>19</v>
      </c>
      <c r="L234" s="34"/>
      <c r="M234" s="140" t="s">
        <v>19</v>
      </c>
      <c r="N234" s="141" t="s">
        <v>43</v>
      </c>
      <c r="P234" s="142">
        <f>O234*H234</f>
        <v>0</v>
      </c>
      <c r="Q234" s="142">
        <v>3.0000000000000001E-5</v>
      </c>
      <c r="R234" s="142">
        <f>Q234*H234</f>
        <v>2.1000000000000001E-4</v>
      </c>
      <c r="S234" s="142">
        <v>0</v>
      </c>
      <c r="T234" s="143">
        <f>S234*H234</f>
        <v>0</v>
      </c>
      <c r="AR234" s="144" t="s">
        <v>594</v>
      </c>
      <c r="AT234" s="144" t="s">
        <v>134</v>
      </c>
      <c r="AU234" s="144" t="s">
        <v>81</v>
      </c>
      <c r="AY234" s="19" t="s">
        <v>132</v>
      </c>
      <c r="BE234" s="145">
        <f>IF(N234="základní",J234,0)</f>
        <v>0</v>
      </c>
      <c r="BF234" s="145">
        <f>IF(N234="snížená",J234,0)</f>
        <v>0</v>
      </c>
      <c r="BG234" s="145">
        <f>IF(N234="zákl. přenesená",J234,0)</f>
        <v>0</v>
      </c>
      <c r="BH234" s="145">
        <f>IF(N234="sníž. přenesená",J234,0)</f>
        <v>0</v>
      </c>
      <c r="BI234" s="145">
        <f>IF(N234="nulová",J234,0)</f>
        <v>0</v>
      </c>
      <c r="BJ234" s="19" t="s">
        <v>79</v>
      </c>
      <c r="BK234" s="145">
        <f>ROUND(I234*H234,2)</f>
        <v>0</v>
      </c>
      <c r="BL234" s="19" t="s">
        <v>594</v>
      </c>
      <c r="BM234" s="144" t="s">
        <v>983</v>
      </c>
    </row>
    <row r="235" spans="2:65" s="1" customFormat="1" ht="10.199999999999999">
      <c r="B235" s="34"/>
      <c r="D235" s="146" t="s">
        <v>141</v>
      </c>
      <c r="F235" s="147" t="s">
        <v>825</v>
      </c>
      <c r="I235" s="148"/>
      <c r="L235" s="34"/>
      <c r="M235" s="149"/>
      <c r="T235" s="55"/>
      <c r="AT235" s="19" t="s">
        <v>141</v>
      </c>
      <c r="AU235" s="19" t="s">
        <v>81</v>
      </c>
    </row>
    <row r="236" spans="2:65" s="1" customFormat="1" ht="24.15" customHeight="1">
      <c r="B236" s="34"/>
      <c r="C236" s="133" t="s">
        <v>815</v>
      </c>
      <c r="D236" s="133" t="s">
        <v>134</v>
      </c>
      <c r="E236" s="134" t="s">
        <v>984</v>
      </c>
      <c r="F236" s="135" t="s">
        <v>985</v>
      </c>
      <c r="G236" s="136" t="s">
        <v>587</v>
      </c>
      <c r="H236" s="137">
        <v>1</v>
      </c>
      <c r="I236" s="138"/>
      <c r="J236" s="139">
        <f>ROUND(I236*H236,2)</f>
        <v>0</v>
      </c>
      <c r="K236" s="135" t="s">
        <v>19</v>
      </c>
      <c r="L236" s="34"/>
      <c r="M236" s="140" t="s">
        <v>19</v>
      </c>
      <c r="N236" s="141" t="s">
        <v>43</v>
      </c>
      <c r="P236" s="142">
        <f>O236*H236</f>
        <v>0</v>
      </c>
      <c r="Q236" s="142">
        <v>0</v>
      </c>
      <c r="R236" s="142">
        <f>Q236*H236</f>
        <v>0</v>
      </c>
      <c r="S236" s="142">
        <v>0</v>
      </c>
      <c r="T236" s="143">
        <f>S236*H236</f>
        <v>0</v>
      </c>
      <c r="AR236" s="144" t="s">
        <v>594</v>
      </c>
      <c r="AT236" s="144" t="s">
        <v>134</v>
      </c>
      <c r="AU236" s="144" t="s">
        <v>81</v>
      </c>
      <c r="AY236" s="19" t="s">
        <v>132</v>
      </c>
      <c r="BE236" s="145">
        <f>IF(N236="základní",J236,0)</f>
        <v>0</v>
      </c>
      <c r="BF236" s="145">
        <f>IF(N236="snížená",J236,0)</f>
        <v>0</v>
      </c>
      <c r="BG236" s="145">
        <f>IF(N236="zákl. přenesená",J236,0)</f>
        <v>0</v>
      </c>
      <c r="BH236" s="145">
        <f>IF(N236="sníž. přenesená",J236,0)</f>
        <v>0</v>
      </c>
      <c r="BI236" s="145">
        <f>IF(N236="nulová",J236,0)</f>
        <v>0</v>
      </c>
      <c r="BJ236" s="19" t="s">
        <v>79</v>
      </c>
      <c r="BK236" s="145">
        <f>ROUND(I236*H236,2)</f>
        <v>0</v>
      </c>
      <c r="BL236" s="19" t="s">
        <v>594</v>
      </c>
      <c r="BM236" s="144" t="s">
        <v>986</v>
      </c>
    </row>
    <row r="237" spans="2:65" s="1" customFormat="1" ht="19.2">
      <c r="B237" s="34"/>
      <c r="D237" s="146" t="s">
        <v>141</v>
      </c>
      <c r="F237" s="147" t="s">
        <v>985</v>
      </c>
      <c r="I237" s="148"/>
      <c r="L237" s="34"/>
      <c r="M237" s="149"/>
      <c r="T237" s="55"/>
      <c r="AT237" s="19" t="s">
        <v>141</v>
      </c>
      <c r="AU237" s="19" t="s">
        <v>81</v>
      </c>
    </row>
    <row r="238" spans="2:65" s="1" customFormat="1" ht="28.8">
      <c r="B238" s="34"/>
      <c r="D238" s="146" t="s">
        <v>462</v>
      </c>
      <c r="F238" s="189" t="s">
        <v>987</v>
      </c>
      <c r="I238" s="148"/>
      <c r="L238" s="34"/>
      <c r="M238" s="149"/>
      <c r="T238" s="55"/>
      <c r="AT238" s="19" t="s">
        <v>462</v>
      </c>
      <c r="AU238" s="19" t="s">
        <v>81</v>
      </c>
    </row>
    <row r="239" spans="2:65" s="1" customFormat="1" ht="24.15" customHeight="1">
      <c r="B239" s="34"/>
      <c r="C239" s="133" t="s">
        <v>819</v>
      </c>
      <c r="D239" s="133" t="s">
        <v>134</v>
      </c>
      <c r="E239" s="134" t="s">
        <v>828</v>
      </c>
      <c r="F239" s="135" t="s">
        <v>829</v>
      </c>
      <c r="G239" s="136" t="s">
        <v>196</v>
      </c>
      <c r="H239" s="137">
        <v>40</v>
      </c>
      <c r="I239" s="138"/>
      <c r="J239" s="139">
        <f>ROUND(I239*H239,2)</f>
        <v>0</v>
      </c>
      <c r="K239" s="135" t="s">
        <v>19</v>
      </c>
      <c r="L239" s="34"/>
      <c r="M239" s="140" t="s">
        <v>19</v>
      </c>
      <c r="N239" s="141" t="s">
        <v>43</v>
      </c>
      <c r="P239" s="142">
        <f>O239*H239</f>
        <v>0</v>
      </c>
      <c r="Q239" s="142">
        <v>0</v>
      </c>
      <c r="R239" s="142">
        <f>Q239*H239</f>
        <v>0</v>
      </c>
      <c r="S239" s="142">
        <v>0</v>
      </c>
      <c r="T239" s="143">
        <f>S239*H239</f>
        <v>0</v>
      </c>
      <c r="AR239" s="144" t="s">
        <v>594</v>
      </c>
      <c r="AT239" s="144" t="s">
        <v>134</v>
      </c>
      <c r="AU239" s="144" t="s">
        <v>81</v>
      </c>
      <c r="AY239" s="19" t="s">
        <v>132</v>
      </c>
      <c r="BE239" s="145">
        <f>IF(N239="základní",J239,0)</f>
        <v>0</v>
      </c>
      <c r="BF239" s="145">
        <f>IF(N239="snížená",J239,0)</f>
        <v>0</v>
      </c>
      <c r="BG239" s="145">
        <f>IF(N239="zákl. přenesená",J239,0)</f>
        <v>0</v>
      </c>
      <c r="BH239" s="145">
        <f>IF(N239="sníž. přenesená",J239,0)</f>
        <v>0</v>
      </c>
      <c r="BI239" s="145">
        <f>IF(N239="nulová",J239,0)</f>
        <v>0</v>
      </c>
      <c r="BJ239" s="19" t="s">
        <v>79</v>
      </c>
      <c r="BK239" s="145">
        <f>ROUND(I239*H239,2)</f>
        <v>0</v>
      </c>
      <c r="BL239" s="19" t="s">
        <v>594</v>
      </c>
      <c r="BM239" s="144" t="s">
        <v>988</v>
      </c>
    </row>
    <row r="240" spans="2:65" s="1" customFormat="1" ht="19.2">
      <c r="B240" s="34"/>
      <c r="D240" s="146" t="s">
        <v>141</v>
      </c>
      <c r="F240" s="147" t="s">
        <v>829</v>
      </c>
      <c r="I240" s="148"/>
      <c r="L240" s="34"/>
      <c r="M240" s="149"/>
      <c r="T240" s="55"/>
      <c r="AT240" s="19" t="s">
        <v>141</v>
      </c>
      <c r="AU240" s="19" t="s">
        <v>81</v>
      </c>
    </row>
    <row r="241" spans="2:65" s="1" customFormat="1" ht="49.05" customHeight="1">
      <c r="B241" s="34"/>
      <c r="C241" s="133" t="s">
        <v>823</v>
      </c>
      <c r="D241" s="133" t="s">
        <v>134</v>
      </c>
      <c r="E241" s="134" t="s">
        <v>832</v>
      </c>
      <c r="F241" s="135" t="s">
        <v>833</v>
      </c>
      <c r="G241" s="136" t="s">
        <v>212</v>
      </c>
      <c r="H241" s="137">
        <v>12</v>
      </c>
      <c r="I241" s="138"/>
      <c r="J241" s="139">
        <f>ROUND(I241*H241,2)</f>
        <v>0</v>
      </c>
      <c r="K241" s="135" t="s">
        <v>19</v>
      </c>
      <c r="L241" s="34"/>
      <c r="M241" s="140" t="s">
        <v>19</v>
      </c>
      <c r="N241" s="141" t="s">
        <v>43</v>
      </c>
      <c r="P241" s="142">
        <f>O241*H241</f>
        <v>0</v>
      </c>
      <c r="Q241" s="142">
        <v>0</v>
      </c>
      <c r="R241" s="142">
        <f>Q241*H241</f>
        <v>0</v>
      </c>
      <c r="S241" s="142">
        <v>0</v>
      </c>
      <c r="T241" s="143">
        <f>S241*H241</f>
        <v>0</v>
      </c>
      <c r="AR241" s="144" t="s">
        <v>594</v>
      </c>
      <c r="AT241" s="144" t="s">
        <v>134</v>
      </c>
      <c r="AU241" s="144" t="s">
        <v>81</v>
      </c>
      <c r="AY241" s="19" t="s">
        <v>132</v>
      </c>
      <c r="BE241" s="145">
        <f>IF(N241="základní",J241,0)</f>
        <v>0</v>
      </c>
      <c r="BF241" s="145">
        <f>IF(N241="snížená",J241,0)</f>
        <v>0</v>
      </c>
      <c r="BG241" s="145">
        <f>IF(N241="zákl. přenesená",J241,0)</f>
        <v>0</v>
      </c>
      <c r="BH241" s="145">
        <f>IF(N241="sníž. přenesená",J241,0)</f>
        <v>0</v>
      </c>
      <c r="BI241" s="145">
        <f>IF(N241="nulová",J241,0)</f>
        <v>0</v>
      </c>
      <c r="BJ241" s="19" t="s">
        <v>79</v>
      </c>
      <c r="BK241" s="145">
        <f>ROUND(I241*H241,2)</f>
        <v>0</v>
      </c>
      <c r="BL241" s="19" t="s">
        <v>594</v>
      </c>
      <c r="BM241" s="144" t="s">
        <v>989</v>
      </c>
    </row>
    <row r="242" spans="2:65" s="1" customFormat="1" ht="28.8">
      <c r="B242" s="34"/>
      <c r="D242" s="146" t="s">
        <v>141</v>
      </c>
      <c r="F242" s="147" t="s">
        <v>833</v>
      </c>
      <c r="I242" s="148"/>
      <c r="L242" s="34"/>
      <c r="M242" s="149"/>
      <c r="T242" s="55"/>
      <c r="AT242" s="19" t="s">
        <v>141</v>
      </c>
      <c r="AU242" s="19" t="s">
        <v>81</v>
      </c>
    </row>
    <row r="243" spans="2:65" s="1" customFormat="1" ht="24.15" customHeight="1">
      <c r="B243" s="34"/>
      <c r="C243" s="133" t="s">
        <v>827</v>
      </c>
      <c r="D243" s="133" t="s">
        <v>134</v>
      </c>
      <c r="E243" s="134" t="s">
        <v>990</v>
      </c>
      <c r="F243" s="135" t="s">
        <v>991</v>
      </c>
      <c r="G243" s="136" t="s">
        <v>137</v>
      </c>
      <c r="H243" s="137">
        <v>6</v>
      </c>
      <c r="I243" s="138"/>
      <c r="J243" s="139">
        <f>ROUND(I243*H243,2)</f>
        <v>0</v>
      </c>
      <c r="K243" s="135" t="s">
        <v>19</v>
      </c>
      <c r="L243" s="34"/>
      <c r="M243" s="140" t="s">
        <v>19</v>
      </c>
      <c r="N243" s="141" t="s">
        <v>43</v>
      </c>
      <c r="P243" s="142">
        <f>O243*H243</f>
        <v>0</v>
      </c>
      <c r="Q243" s="142">
        <v>0</v>
      </c>
      <c r="R243" s="142">
        <f>Q243*H243</f>
        <v>0</v>
      </c>
      <c r="S243" s="142">
        <v>0</v>
      </c>
      <c r="T243" s="143">
        <f>S243*H243</f>
        <v>0</v>
      </c>
      <c r="AR243" s="144" t="s">
        <v>594</v>
      </c>
      <c r="AT243" s="144" t="s">
        <v>134</v>
      </c>
      <c r="AU243" s="144" t="s">
        <v>81</v>
      </c>
      <c r="AY243" s="19" t="s">
        <v>132</v>
      </c>
      <c r="BE243" s="145">
        <f>IF(N243="základní",J243,0)</f>
        <v>0</v>
      </c>
      <c r="BF243" s="145">
        <f>IF(N243="snížená",J243,0)</f>
        <v>0</v>
      </c>
      <c r="BG243" s="145">
        <f>IF(N243="zákl. přenesená",J243,0)</f>
        <v>0</v>
      </c>
      <c r="BH243" s="145">
        <f>IF(N243="sníž. přenesená",J243,0)</f>
        <v>0</v>
      </c>
      <c r="BI243" s="145">
        <f>IF(N243="nulová",J243,0)</f>
        <v>0</v>
      </c>
      <c r="BJ243" s="19" t="s">
        <v>79</v>
      </c>
      <c r="BK243" s="145">
        <f>ROUND(I243*H243,2)</f>
        <v>0</v>
      </c>
      <c r="BL243" s="19" t="s">
        <v>594</v>
      </c>
      <c r="BM243" s="144" t="s">
        <v>992</v>
      </c>
    </row>
    <row r="244" spans="2:65" s="1" customFormat="1" ht="19.2">
      <c r="B244" s="34"/>
      <c r="D244" s="146" t="s">
        <v>141</v>
      </c>
      <c r="F244" s="147" t="s">
        <v>991</v>
      </c>
      <c r="I244" s="148"/>
      <c r="L244" s="34"/>
      <c r="M244" s="149"/>
      <c r="T244" s="55"/>
      <c r="AT244" s="19" t="s">
        <v>141</v>
      </c>
      <c r="AU244" s="19" t="s">
        <v>81</v>
      </c>
    </row>
    <row r="245" spans="2:65" s="1" customFormat="1" ht="28.8">
      <c r="B245" s="34"/>
      <c r="D245" s="146" t="s">
        <v>462</v>
      </c>
      <c r="F245" s="189" t="s">
        <v>993</v>
      </c>
      <c r="I245" s="148"/>
      <c r="L245" s="34"/>
      <c r="M245" s="149"/>
      <c r="T245" s="55"/>
      <c r="AT245" s="19" t="s">
        <v>462</v>
      </c>
      <c r="AU245" s="19" t="s">
        <v>81</v>
      </c>
    </row>
    <row r="246" spans="2:65" s="1" customFormat="1" ht="24.15" customHeight="1">
      <c r="B246" s="34"/>
      <c r="C246" s="133" t="s">
        <v>831</v>
      </c>
      <c r="D246" s="133" t="s">
        <v>134</v>
      </c>
      <c r="E246" s="134" t="s">
        <v>994</v>
      </c>
      <c r="F246" s="135" t="s">
        <v>995</v>
      </c>
      <c r="G246" s="136" t="s">
        <v>137</v>
      </c>
      <c r="H246" s="137">
        <v>6</v>
      </c>
      <c r="I246" s="138"/>
      <c r="J246" s="139">
        <f>ROUND(I246*H246,2)</f>
        <v>0</v>
      </c>
      <c r="K246" s="135" t="s">
        <v>19</v>
      </c>
      <c r="L246" s="34"/>
      <c r="M246" s="140" t="s">
        <v>19</v>
      </c>
      <c r="N246" s="141" t="s">
        <v>43</v>
      </c>
      <c r="P246" s="142">
        <f>O246*H246</f>
        <v>0</v>
      </c>
      <c r="Q246" s="142">
        <v>0</v>
      </c>
      <c r="R246" s="142">
        <f>Q246*H246</f>
        <v>0</v>
      </c>
      <c r="S246" s="142">
        <v>0</v>
      </c>
      <c r="T246" s="143">
        <f>S246*H246</f>
        <v>0</v>
      </c>
      <c r="AR246" s="144" t="s">
        <v>594</v>
      </c>
      <c r="AT246" s="144" t="s">
        <v>134</v>
      </c>
      <c r="AU246" s="144" t="s">
        <v>81</v>
      </c>
      <c r="AY246" s="19" t="s">
        <v>132</v>
      </c>
      <c r="BE246" s="145">
        <f>IF(N246="základní",J246,0)</f>
        <v>0</v>
      </c>
      <c r="BF246" s="145">
        <f>IF(N246="snížená",J246,0)</f>
        <v>0</v>
      </c>
      <c r="BG246" s="145">
        <f>IF(N246="zákl. přenesená",J246,0)</f>
        <v>0</v>
      </c>
      <c r="BH246" s="145">
        <f>IF(N246="sníž. přenesená",J246,0)</f>
        <v>0</v>
      </c>
      <c r="BI246" s="145">
        <f>IF(N246="nulová",J246,0)</f>
        <v>0</v>
      </c>
      <c r="BJ246" s="19" t="s">
        <v>79</v>
      </c>
      <c r="BK246" s="145">
        <f>ROUND(I246*H246,2)</f>
        <v>0</v>
      </c>
      <c r="BL246" s="19" t="s">
        <v>594</v>
      </c>
      <c r="BM246" s="144" t="s">
        <v>996</v>
      </c>
    </row>
    <row r="247" spans="2:65" s="1" customFormat="1" ht="10.199999999999999">
      <c r="B247" s="34"/>
      <c r="D247" s="146" t="s">
        <v>141</v>
      </c>
      <c r="F247" s="147" t="s">
        <v>995</v>
      </c>
      <c r="I247" s="148"/>
      <c r="L247" s="34"/>
      <c r="M247" s="149"/>
      <c r="T247" s="55"/>
      <c r="AT247" s="19" t="s">
        <v>141</v>
      </c>
      <c r="AU247" s="19" t="s">
        <v>81</v>
      </c>
    </row>
    <row r="248" spans="2:65" s="1" customFormat="1" ht="28.8">
      <c r="B248" s="34"/>
      <c r="D248" s="146" t="s">
        <v>462</v>
      </c>
      <c r="F248" s="189" t="s">
        <v>997</v>
      </c>
      <c r="I248" s="148"/>
      <c r="L248" s="34"/>
      <c r="M248" s="149"/>
      <c r="T248" s="55"/>
      <c r="AT248" s="19" t="s">
        <v>462</v>
      </c>
      <c r="AU248" s="19" t="s">
        <v>81</v>
      </c>
    </row>
    <row r="249" spans="2:65" s="1" customFormat="1" ht="37.799999999999997" customHeight="1">
      <c r="B249" s="34"/>
      <c r="C249" s="133" t="s">
        <v>835</v>
      </c>
      <c r="D249" s="133" t="s">
        <v>134</v>
      </c>
      <c r="E249" s="134" t="s">
        <v>836</v>
      </c>
      <c r="F249" s="135" t="s">
        <v>837</v>
      </c>
      <c r="G249" s="136" t="s">
        <v>212</v>
      </c>
      <c r="H249" s="137">
        <v>15</v>
      </c>
      <c r="I249" s="138"/>
      <c r="J249" s="139">
        <f>ROUND(I249*H249,2)</f>
        <v>0</v>
      </c>
      <c r="K249" s="135" t="s">
        <v>138</v>
      </c>
      <c r="L249" s="34"/>
      <c r="M249" s="140" t="s">
        <v>19</v>
      </c>
      <c r="N249" s="141" t="s">
        <v>43</v>
      </c>
      <c r="P249" s="142">
        <f>O249*H249</f>
        <v>0</v>
      </c>
      <c r="Q249" s="142">
        <v>0</v>
      </c>
      <c r="R249" s="142">
        <f>Q249*H249</f>
        <v>0</v>
      </c>
      <c r="S249" s="142">
        <v>0</v>
      </c>
      <c r="T249" s="143">
        <f>S249*H249</f>
        <v>0</v>
      </c>
      <c r="AR249" s="144" t="s">
        <v>594</v>
      </c>
      <c r="AT249" s="144" t="s">
        <v>134</v>
      </c>
      <c r="AU249" s="144" t="s">
        <v>81</v>
      </c>
      <c r="AY249" s="19" t="s">
        <v>132</v>
      </c>
      <c r="BE249" s="145">
        <f>IF(N249="základní",J249,0)</f>
        <v>0</v>
      </c>
      <c r="BF249" s="145">
        <f>IF(N249="snížená",J249,0)</f>
        <v>0</v>
      </c>
      <c r="BG249" s="145">
        <f>IF(N249="zákl. přenesená",J249,0)</f>
        <v>0</v>
      </c>
      <c r="BH249" s="145">
        <f>IF(N249="sníž. přenesená",J249,0)</f>
        <v>0</v>
      </c>
      <c r="BI249" s="145">
        <f>IF(N249="nulová",J249,0)</f>
        <v>0</v>
      </c>
      <c r="BJ249" s="19" t="s">
        <v>79</v>
      </c>
      <c r="BK249" s="145">
        <f>ROUND(I249*H249,2)</f>
        <v>0</v>
      </c>
      <c r="BL249" s="19" t="s">
        <v>594</v>
      </c>
      <c r="BM249" s="144" t="s">
        <v>998</v>
      </c>
    </row>
    <row r="250" spans="2:65" s="1" customFormat="1" ht="28.8">
      <c r="B250" s="34"/>
      <c r="D250" s="146" t="s">
        <v>141</v>
      </c>
      <c r="F250" s="147" t="s">
        <v>839</v>
      </c>
      <c r="I250" s="148"/>
      <c r="L250" s="34"/>
      <c r="M250" s="149"/>
      <c r="T250" s="55"/>
      <c r="AT250" s="19" t="s">
        <v>141</v>
      </c>
      <c r="AU250" s="19" t="s">
        <v>81</v>
      </c>
    </row>
    <row r="251" spans="2:65" s="1" customFormat="1" ht="10.199999999999999">
      <c r="B251" s="34"/>
      <c r="D251" s="150" t="s">
        <v>143</v>
      </c>
      <c r="F251" s="151" t="s">
        <v>840</v>
      </c>
      <c r="I251" s="148"/>
      <c r="L251" s="34"/>
      <c r="M251" s="149"/>
      <c r="T251" s="55"/>
      <c r="AT251" s="19" t="s">
        <v>143</v>
      </c>
      <c r="AU251" s="19" t="s">
        <v>81</v>
      </c>
    </row>
    <row r="252" spans="2:65" s="1" customFormat="1" ht="37.799999999999997" customHeight="1">
      <c r="B252" s="34"/>
      <c r="C252" s="133" t="s">
        <v>841</v>
      </c>
      <c r="D252" s="133" t="s">
        <v>134</v>
      </c>
      <c r="E252" s="134" t="s">
        <v>842</v>
      </c>
      <c r="F252" s="135" t="s">
        <v>843</v>
      </c>
      <c r="G252" s="136" t="s">
        <v>212</v>
      </c>
      <c r="H252" s="137">
        <v>15</v>
      </c>
      <c r="I252" s="138"/>
      <c r="J252" s="139">
        <f>ROUND(I252*H252,2)</f>
        <v>0</v>
      </c>
      <c r="K252" s="135" t="s">
        <v>138</v>
      </c>
      <c r="L252" s="34"/>
      <c r="M252" s="140" t="s">
        <v>19</v>
      </c>
      <c r="N252" s="141" t="s">
        <v>43</v>
      </c>
      <c r="P252" s="142">
        <f>O252*H252</f>
        <v>0</v>
      </c>
      <c r="Q252" s="142">
        <v>0</v>
      </c>
      <c r="R252" s="142">
        <f>Q252*H252</f>
        <v>0</v>
      </c>
      <c r="S252" s="142">
        <v>0</v>
      </c>
      <c r="T252" s="143">
        <f>S252*H252</f>
        <v>0</v>
      </c>
      <c r="AR252" s="144" t="s">
        <v>594</v>
      </c>
      <c r="AT252" s="144" t="s">
        <v>134</v>
      </c>
      <c r="AU252" s="144" t="s">
        <v>81</v>
      </c>
      <c r="AY252" s="19" t="s">
        <v>132</v>
      </c>
      <c r="BE252" s="145">
        <f>IF(N252="základní",J252,0)</f>
        <v>0</v>
      </c>
      <c r="BF252" s="145">
        <f>IF(N252="snížená",J252,0)</f>
        <v>0</v>
      </c>
      <c r="BG252" s="145">
        <f>IF(N252="zákl. přenesená",J252,0)</f>
        <v>0</v>
      </c>
      <c r="BH252" s="145">
        <f>IF(N252="sníž. přenesená",J252,0)</f>
        <v>0</v>
      </c>
      <c r="BI252" s="145">
        <f>IF(N252="nulová",J252,0)</f>
        <v>0</v>
      </c>
      <c r="BJ252" s="19" t="s">
        <v>79</v>
      </c>
      <c r="BK252" s="145">
        <f>ROUND(I252*H252,2)</f>
        <v>0</v>
      </c>
      <c r="BL252" s="19" t="s">
        <v>594</v>
      </c>
      <c r="BM252" s="144" t="s">
        <v>999</v>
      </c>
    </row>
    <row r="253" spans="2:65" s="1" customFormat="1" ht="38.4">
      <c r="B253" s="34"/>
      <c r="D253" s="146" t="s">
        <v>141</v>
      </c>
      <c r="F253" s="147" t="s">
        <v>845</v>
      </c>
      <c r="I253" s="148"/>
      <c r="L253" s="34"/>
      <c r="M253" s="149"/>
      <c r="T253" s="55"/>
      <c r="AT253" s="19" t="s">
        <v>141</v>
      </c>
      <c r="AU253" s="19" t="s">
        <v>81</v>
      </c>
    </row>
    <row r="254" spans="2:65" s="1" customFormat="1" ht="10.199999999999999">
      <c r="B254" s="34"/>
      <c r="D254" s="150" t="s">
        <v>143</v>
      </c>
      <c r="F254" s="151" t="s">
        <v>846</v>
      </c>
      <c r="I254" s="148"/>
      <c r="L254" s="34"/>
      <c r="M254" s="149"/>
      <c r="T254" s="55"/>
      <c r="AT254" s="19" t="s">
        <v>143</v>
      </c>
      <c r="AU254" s="19" t="s">
        <v>81</v>
      </c>
    </row>
    <row r="255" spans="2:65" s="1" customFormat="1" ht="16.5" customHeight="1">
      <c r="B255" s="34"/>
      <c r="C255" s="133" t="s">
        <v>847</v>
      </c>
      <c r="D255" s="133" t="s">
        <v>134</v>
      </c>
      <c r="E255" s="134" t="s">
        <v>848</v>
      </c>
      <c r="F255" s="135" t="s">
        <v>849</v>
      </c>
      <c r="G255" s="136" t="s">
        <v>587</v>
      </c>
      <c r="H255" s="137">
        <v>1</v>
      </c>
      <c r="I255" s="138"/>
      <c r="J255" s="139">
        <f>ROUND(I255*H255,2)</f>
        <v>0</v>
      </c>
      <c r="K255" s="135" t="s">
        <v>19</v>
      </c>
      <c r="L255" s="34"/>
      <c r="M255" s="140" t="s">
        <v>19</v>
      </c>
      <c r="N255" s="141" t="s">
        <v>43</v>
      </c>
      <c r="P255" s="142">
        <f>O255*H255</f>
        <v>0</v>
      </c>
      <c r="Q255" s="142">
        <v>0</v>
      </c>
      <c r="R255" s="142">
        <f>Q255*H255</f>
        <v>0</v>
      </c>
      <c r="S255" s="142">
        <v>0</v>
      </c>
      <c r="T255" s="143">
        <f>S255*H255</f>
        <v>0</v>
      </c>
      <c r="AR255" s="144" t="s">
        <v>594</v>
      </c>
      <c r="AT255" s="144" t="s">
        <v>134</v>
      </c>
      <c r="AU255" s="144" t="s">
        <v>81</v>
      </c>
      <c r="AY255" s="19" t="s">
        <v>132</v>
      </c>
      <c r="BE255" s="145">
        <f>IF(N255="základní",J255,0)</f>
        <v>0</v>
      </c>
      <c r="BF255" s="145">
        <f>IF(N255="snížená",J255,0)</f>
        <v>0</v>
      </c>
      <c r="BG255" s="145">
        <f>IF(N255="zákl. přenesená",J255,0)</f>
        <v>0</v>
      </c>
      <c r="BH255" s="145">
        <f>IF(N255="sníž. přenesená",J255,0)</f>
        <v>0</v>
      </c>
      <c r="BI255" s="145">
        <f>IF(N255="nulová",J255,0)</f>
        <v>0</v>
      </c>
      <c r="BJ255" s="19" t="s">
        <v>79</v>
      </c>
      <c r="BK255" s="145">
        <f>ROUND(I255*H255,2)</f>
        <v>0</v>
      </c>
      <c r="BL255" s="19" t="s">
        <v>594</v>
      </c>
      <c r="BM255" s="144" t="s">
        <v>1000</v>
      </c>
    </row>
    <row r="256" spans="2:65" s="1" customFormat="1" ht="10.199999999999999">
      <c r="B256" s="34"/>
      <c r="D256" s="146" t="s">
        <v>141</v>
      </c>
      <c r="F256" s="147" t="s">
        <v>849</v>
      </c>
      <c r="I256" s="148"/>
      <c r="L256" s="34"/>
      <c r="M256" s="149"/>
      <c r="T256" s="55"/>
      <c r="AT256" s="19" t="s">
        <v>141</v>
      </c>
      <c r="AU256" s="19" t="s">
        <v>81</v>
      </c>
    </row>
    <row r="257" spans="2:65" s="1" customFormat="1" ht="16.5" customHeight="1">
      <c r="B257" s="34"/>
      <c r="C257" s="133" t="s">
        <v>851</v>
      </c>
      <c r="D257" s="133" t="s">
        <v>134</v>
      </c>
      <c r="E257" s="134" t="s">
        <v>852</v>
      </c>
      <c r="F257" s="135" t="s">
        <v>853</v>
      </c>
      <c r="G257" s="136" t="s">
        <v>587</v>
      </c>
      <c r="H257" s="137">
        <v>1</v>
      </c>
      <c r="I257" s="138"/>
      <c r="J257" s="139">
        <f>ROUND(I257*H257,2)</f>
        <v>0</v>
      </c>
      <c r="K257" s="135" t="s">
        <v>19</v>
      </c>
      <c r="L257" s="34"/>
      <c r="M257" s="140" t="s">
        <v>19</v>
      </c>
      <c r="N257" s="141" t="s">
        <v>43</v>
      </c>
      <c r="P257" s="142">
        <f>O257*H257</f>
        <v>0</v>
      </c>
      <c r="Q257" s="142">
        <v>0</v>
      </c>
      <c r="R257" s="142">
        <f>Q257*H257</f>
        <v>0</v>
      </c>
      <c r="S257" s="142">
        <v>0</v>
      </c>
      <c r="T257" s="143">
        <f>S257*H257</f>
        <v>0</v>
      </c>
      <c r="AR257" s="144" t="s">
        <v>594</v>
      </c>
      <c r="AT257" s="144" t="s">
        <v>134</v>
      </c>
      <c r="AU257" s="144" t="s">
        <v>81</v>
      </c>
      <c r="AY257" s="19" t="s">
        <v>132</v>
      </c>
      <c r="BE257" s="145">
        <f>IF(N257="základní",J257,0)</f>
        <v>0</v>
      </c>
      <c r="BF257" s="145">
        <f>IF(N257="snížená",J257,0)</f>
        <v>0</v>
      </c>
      <c r="BG257" s="145">
        <f>IF(N257="zákl. přenesená",J257,0)</f>
        <v>0</v>
      </c>
      <c r="BH257" s="145">
        <f>IF(N257="sníž. přenesená",J257,0)</f>
        <v>0</v>
      </c>
      <c r="BI257" s="145">
        <f>IF(N257="nulová",J257,0)</f>
        <v>0</v>
      </c>
      <c r="BJ257" s="19" t="s">
        <v>79</v>
      </c>
      <c r="BK257" s="145">
        <f>ROUND(I257*H257,2)</f>
        <v>0</v>
      </c>
      <c r="BL257" s="19" t="s">
        <v>594</v>
      </c>
      <c r="BM257" s="144" t="s">
        <v>1001</v>
      </c>
    </row>
    <row r="258" spans="2:65" s="1" customFormat="1" ht="10.199999999999999">
      <c r="B258" s="34"/>
      <c r="D258" s="146" t="s">
        <v>141</v>
      </c>
      <c r="F258" s="147" t="s">
        <v>853</v>
      </c>
      <c r="I258" s="148"/>
      <c r="L258" s="34"/>
      <c r="M258" s="149"/>
      <c r="T258" s="55"/>
      <c r="AT258" s="19" t="s">
        <v>141</v>
      </c>
      <c r="AU258" s="19" t="s">
        <v>81</v>
      </c>
    </row>
    <row r="259" spans="2:65" s="11" customFormat="1" ht="25.95" customHeight="1">
      <c r="B259" s="121"/>
      <c r="D259" s="122" t="s">
        <v>71</v>
      </c>
      <c r="E259" s="123" t="s">
        <v>855</v>
      </c>
      <c r="F259" s="123" t="s">
        <v>856</v>
      </c>
      <c r="I259" s="124"/>
      <c r="J259" s="125">
        <f>BK259</f>
        <v>0</v>
      </c>
      <c r="L259" s="121"/>
      <c r="M259" s="126"/>
      <c r="P259" s="127">
        <f>SUM(P260:P269)</f>
        <v>0</v>
      </c>
      <c r="R259" s="127">
        <f>SUM(R260:R269)</f>
        <v>0</v>
      </c>
      <c r="T259" s="128">
        <f>SUM(T260:T269)</f>
        <v>0</v>
      </c>
      <c r="AR259" s="122" t="s">
        <v>169</v>
      </c>
      <c r="AT259" s="129" t="s">
        <v>71</v>
      </c>
      <c r="AU259" s="129" t="s">
        <v>72</v>
      </c>
      <c r="AY259" s="122" t="s">
        <v>132</v>
      </c>
      <c r="BK259" s="130">
        <f>SUM(BK260:BK269)</f>
        <v>0</v>
      </c>
    </row>
    <row r="260" spans="2:65" s="1" customFormat="1" ht="16.5" customHeight="1">
      <c r="B260" s="34"/>
      <c r="C260" s="133" t="s">
        <v>857</v>
      </c>
      <c r="D260" s="133" t="s">
        <v>134</v>
      </c>
      <c r="E260" s="134" t="s">
        <v>858</v>
      </c>
      <c r="F260" s="135" t="s">
        <v>859</v>
      </c>
      <c r="G260" s="136" t="s">
        <v>751</v>
      </c>
      <c r="H260" s="137">
        <v>1</v>
      </c>
      <c r="I260" s="138"/>
      <c r="J260" s="139">
        <f>ROUND(I260*H260,2)</f>
        <v>0</v>
      </c>
      <c r="K260" s="135" t="s">
        <v>19</v>
      </c>
      <c r="L260" s="34"/>
      <c r="M260" s="140" t="s">
        <v>19</v>
      </c>
      <c r="N260" s="141" t="s">
        <v>43</v>
      </c>
      <c r="P260" s="142">
        <f>O260*H260</f>
        <v>0</v>
      </c>
      <c r="Q260" s="142">
        <v>0</v>
      </c>
      <c r="R260" s="142">
        <f>Q260*H260</f>
        <v>0</v>
      </c>
      <c r="S260" s="142">
        <v>0</v>
      </c>
      <c r="T260" s="143">
        <f>S260*H260</f>
        <v>0</v>
      </c>
      <c r="AR260" s="144" t="s">
        <v>860</v>
      </c>
      <c r="AT260" s="144" t="s">
        <v>134</v>
      </c>
      <c r="AU260" s="144" t="s">
        <v>79</v>
      </c>
      <c r="AY260" s="19" t="s">
        <v>132</v>
      </c>
      <c r="BE260" s="145">
        <f>IF(N260="základní",J260,0)</f>
        <v>0</v>
      </c>
      <c r="BF260" s="145">
        <f>IF(N260="snížená",J260,0)</f>
        <v>0</v>
      </c>
      <c r="BG260" s="145">
        <f>IF(N260="zákl. přenesená",J260,0)</f>
        <v>0</v>
      </c>
      <c r="BH260" s="145">
        <f>IF(N260="sníž. přenesená",J260,0)</f>
        <v>0</v>
      </c>
      <c r="BI260" s="145">
        <f>IF(N260="nulová",J260,0)</f>
        <v>0</v>
      </c>
      <c r="BJ260" s="19" t="s">
        <v>79</v>
      </c>
      <c r="BK260" s="145">
        <f>ROUND(I260*H260,2)</f>
        <v>0</v>
      </c>
      <c r="BL260" s="19" t="s">
        <v>860</v>
      </c>
      <c r="BM260" s="144" t="s">
        <v>1002</v>
      </c>
    </row>
    <row r="261" spans="2:65" s="1" customFormat="1" ht="10.199999999999999">
      <c r="B261" s="34"/>
      <c r="D261" s="146" t="s">
        <v>141</v>
      </c>
      <c r="F261" s="147" t="s">
        <v>859</v>
      </c>
      <c r="I261" s="148"/>
      <c r="L261" s="34"/>
      <c r="M261" s="149"/>
      <c r="T261" s="55"/>
      <c r="AT261" s="19" t="s">
        <v>141</v>
      </c>
      <c r="AU261" s="19" t="s">
        <v>79</v>
      </c>
    </row>
    <row r="262" spans="2:65" s="1" customFormat="1" ht="16.5" customHeight="1">
      <c r="B262" s="34"/>
      <c r="C262" s="133" t="s">
        <v>862</v>
      </c>
      <c r="D262" s="133" t="s">
        <v>134</v>
      </c>
      <c r="E262" s="134" t="s">
        <v>863</v>
      </c>
      <c r="F262" s="135" t="s">
        <v>864</v>
      </c>
      <c r="G262" s="136" t="s">
        <v>751</v>
      </c>
      <c r="H262" s="137">
        <v>1</v>
      </c>
      <c r="I262" s="138"/>
      <c r="J262" s="139">
        <f>ROUND(I262*H262,2)</f>
        <v>0</v>
      </c>
      <c r="K262" s="135" t="s">
        <v>19</v>
      </c>
      <c r="L262" s="34"/>
      <c r="M262" s="140" t="s">
        <v>19</v>
      </c>
      <c r="N262" s="141" t="s">
        <v>43</v>
      </c>
      <c r="P262" s="142">
        <f>O262*H262</f>
        <v>0</v>
      </c>
      <c r="Q262" s="142">
        <v>0</v>
      </c>
      <c r="R262" s="142">
        <f>Q262*H262</f>
        <v>0</v>
      </c>
      <c r="S262" s="142">
        <v>0</v>
      </c>
      <c r="T262" s="143">
        <f>S262*H262</f>
        <v>0</v>
      </c>
      <c r="AR262" s="144" t="s">
        <v>860</v>
      </c>
      <c r="AT262" s="144" t="s">
        <v>134</v>
      </c>
      <c r="AU262" s="144" t="s">
        <v>79</v>
      </c>
      <c r="AY262" s="19" t="s">
        <v>132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9" t="s">
        <v>79</v>
      </c>
      <c r="BK262" s="145">
        <f>ROUND(I262*H262,2)</f>
        <v>0</v>
      </c>
      <c r="BL262" s="19" t="s">
        <v>860</v>
      </c>
      <c r="BM262" s="144" t="s">
        <v>1003</v>
      </c>
    </row>
    <row r="263" spans="2:65" s="1" customFormat="1" ht="10.199999999999999">
      <c r="B263" s="34"/>
      <c r="D263" s="146" t="s">
        <v>141</v>
      </c>
      <c r="F263" s="147" t="s">
        <v>864</v>
      </c>
      <c r="I263" s="148"/>
      <c r="L263" s="34"/>
      <c r="M263" s="149"/>
      <c r="T263" s="55"/>
      <c r="AT263" s="19" t="s">
        <v>141</v>
      </c>
      <c r="AU263" s="19" t="s">
        <v>79</v>
      </c>
    </row>
    <row r="264" spans="2:65" s="1" customFormat="1" ht="24.15" customHeight="1">
      <c r="B264" s="34"/>
      <c r="C264" s="133" t="s">
        <v>866</v>
      </c>
      <c r="D264" s="133" t="s">
        <v>134</v>
      </c>
      <c r="E264" s="134" t="s">
        <v>867</v>
      </c>
      <c r="F264" s="135" t="s">
        <v>868</v>
      </c>
      <c r="G264" s="136" t="s">
        <v>751</v>
      </c>
      <c r="H264" s="137">
        <v>1</v>
      </c>
      <c r="I264" s="138"/>
      <c r="J264" s="139">
        <f>ROUND(I264*H264,2)</f>
        <v>0</v>
      </c>
      <c r="K264" s="135" t="s">
        <v>19</v>
      </c>
      <c r="L264" s="34"/>
      <c r="M264" s="140" t="s">
        <v>19</v>
      </c>
      <c r="N264" s="141" t="s">
        <v>43</v>
      </c>
      <c r="P264" s="142">
        <f>O264*H264</f>
        <v>0</v>
      </c>
      <c r="Q264" s="142">
        <v>0</v>
      </c>
      <c r="R264" s="142">
        <f>Q264*H264</f>
        <v>0</v>
      </c>
      <c r="S264" s="142">
        <v>0</v>
      </c>
      <c r="T264" s="143">
        <f>S264*H264</f>
        <v>0</v>
      </c>
      <c r="AR264" s="144" t="s">
        <v>860</v>
      </c>
      <c r="AT264" s="144" t="s">
        <v>134</v>
      </c>
      <c r="AU264" s="144" t="s">
        <v>79</v>
      </c>
      <c r="AY264" s="19" t="s">
        <v>132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9" t="s">
        <v>79</v>
      </c>
      <c r="BK264" s="145">
        <f>ROUND(I264*H264,2)</f>
        <v>0</v>
      </c>
      <c r="BL264" s="19" t="s">
        <v>860</v>
      </c>
      <c r="BM264" s="144" t="s">
        <v>1004</v>
      </c>
    </row>
    <row r="265" spans="2:65" s="1" customFormat="1" ht="10.199999999999999">
      <c r="B265" s="34"/>
      <c r="D265" s="146" t="s">
        <v>141</v>
      </c>
      <c r="F265" s="147" t="s">
        <v>868</v>
      </c>
      <c r="I265" s="148"/>
      <c r="L265" s="34"/>
      <c r="M265" s="149"/>
      <c r="T265" s="55"/>
      <c r="AT265" s="19" t="s">
        <v>141</v>
      </c>
      <c r="AU265" s="19" t="s">
        <v>79</v>
      </c>
    </row>
    <row r="266" spans="2:65" s="1" customFormat="1" ht="21.75" customHeight="1">
      <c r="B266" s="34"/>
      <c r="C266" s="133" t="s">
        <v>870</v>
      </c>
      <c r="D266" s="133" t="s">
        <v>134</v>
      </c>
      <c r="E266" s="134" t="s">
        <v>871</v>
      </c>
      <c r="F266" s="135" t="s">
        <v>872</v>
      </c>
      <c r="G266" s="136" t="s">
        <v>751</v>
      </c>
      <c r="H266" s="137">
        <v>1</v>
      </c>
      <c r="I266" s="138"/>
      <c r="J266" s="139">
        <f>ROUND(I266*H266,2)</f>
        <v>0</v>
      </c>
      <c r="K266" s="135" t="s">
        <v>19</v>
      </c>
      <c r="L266" s="34"/>
      <c r="M266" s="140" t="s">
        <v>19</v>
      </c>
      <c r="N266" s="141" t="s">
        <v>43</v>
      </c>
      <c r="P266" s="142">
        <f>O266*H266</f>
        <v>0</v>
      </c>
      <c r="Q266" s="142">
        <v>0</v>
      </c>
      <c r="R266" s="142">
        <f>Q266*H266</f>
        <v>0</v>
      </c>
      <c r="S266" s="142">
        <v>0</v>
      </c>
      <c r="T266" s="143">
        <f>S266*H266</f>
        <v>0</v>
      </c>
      <c r="AR266" s="144" t="s">
        <v>860</v>
      </c>
      <c r="AT266" s="144" t="s">
        <v>134</v>
      </c>
      <c r="AU266" s="144" t="s">
        <v>79</v>
      </c>
      <c r="AY266" s="19" t="s">
        <v>132</v>
      </c>
      <c r="BE266" s="145">
        <f>IF(N266="základní",J266,0)</f>
        <v>0</v>
      </c>
      <c r="BF266" s="145">
        <f>IF(N266="snížená",J266,0)</f>
        <v>0</v>
      </c>
      <c r="BG266" s="145">
        <f>IF(N266="zákl. přenesená",J266,0)</f>
        <v>0</v>
      </c>
      <c r="BH266" s="145">
        <f>IF(N266="sníž. přenesená",J266,0)</f>
        <v>0</v>
      </c>
      <c r="BI266" s="145">
        <f>IF(N266="nulová",J266,0)</f>
        <v>0</v>
      </c>
      <c r="BJ266" s="19" t="s">
        <v>79</v>
      </c>
      <c r="BK266" s="145">
        <f>ROUND(I266*H266,2)</f>
        <v>0</v>
      </c>
      <c r="BL266" s="19" t="s">
        <v>860</v>
      </c>
      <c r="BM266" s="144" t="s">
        <v>1005</v>
      </c>
    </row>
    <row r="267" spans="2:65" s="1" customFormat="1" ht="10.199999999999999">
      <c r="B267" s="34"/>
      <c r="D267" s="146" t="s">
        <v>141</v>
      </c>
      <c r="F267" s="147" t="s">
        <v>872</v>
      </c>
      <c r="I267" s="148"/>
      <c r="L267" s="34"/>
      <c r="M267" s="149"/>
      <c r="T267" s="55"/>
      <c r="AT267" s="19" t="s">
        <v>141</v>
      </c>
      <c r="AU267" s="19" t="s">
        <v>79</v>
      </c>
    </row>
    <row r="268" spans="2:65" s="1" customFormat="1" ht="16.5" customHeight="1">
      <c r="B268" s="34"/>
      <c r="C268" s="133" t="s">
        <v>874</v>
      </c>
      <c r="D268" s="133" t="s">
        <v>134</v>
      </c>
      <c r="E268" s="134" t="s">
        <v>875</v>
      </c>
      <c r="F268" s="135" t="s">
        <v>876</v>
      </c>
      <c r="G268" s="136" t="s">
        <v>751</v>
      </c>
      <c r="H268" s="137">
        <v>1</v>
      </c>
      <c r="I268" s="138"/>
      <c r="J268" s="139">
        <f>ROUND(I268*H268,2)</f>
        <v>0</v>
      </c>
      <c r="K268" s="135" t="s">
        <v>19</v>
      </c>
      <c r="L268" s="34"/>
      <c r="M268" s="140" t="s">
        <v>19</v>
      </c>
      <c r="N268" s="141" t="s">
        <v>43</v>
      </c>
      <c r="P268" s="142">
        <f>O268*H268</f>
        <v>0</v>
      </c>
      <c r="Q268" s="142">
        <v>0</v>
      </c>
      <c r="R268" s="142">
        <f>Q268*H268</f>
        <v>0</v>
      </c>
      <c r="S268" s="142">
        <v>0</v>
      </c>
      <c r="T268" s="143">
        <f>S268*H268</f>
        <v>0</v>
      </c>
      <c r="AR268" s="144" t="s">
        <v>860</v>
      </c>
      <c r="AT268" s="144" t="s">
        <v>134</v>
      </c>
      <c r="AU268" s="144" t="s">
        <v>79</v>
      </c>
      <c r="AY268" s="19" t="s">
        <v>132</v>
      </c>
      <c r="BE268" s="145">
        <f>IF(N268="základní",J268,0)</f>
        <v>0</v>
      </c>
      <c r="BF268" s="145">
        <f>IF(N268="snížená",J268,0)</f>
        <v>0</v>
      </c>
      <c r="BG268" s="145">
        <f>IF(N268="zákl. přenesená",J268,0)</f>
        <v>0</v>
      </c>
      <c r="BH268" s="145">
        <f>IF(N268="sníž. přenesená",J268,0)</f>
        <v>0</v>
      </c>
      <c r="BI268" s="145">
        <f>IF(N268="nulová",J268,0)</f>
        <v>0</v>
      </c>
      <c r="BJ268" s="19" t="s">
        <v>79</v>
      </c>
      <c r="BK268" s="145">
        <f>ROUND(I268*H268,2)</f>
        <v>0</v>
      </c>
      <c r="BL268" s="19" t="s">
        <v>860</v>
      </c>
      <c r="BM268" s="144" t="s">
        <v>1006</v>
      </c>
    </row>
    <row r="269" spans="2:65" s="1" customFormat="1" ht="10.199999999999999">
      <c r="B269" s="34"/>
      <c r="D269" s="146" t="s">
        <v>141</v>
      </c>
      <c r="F269" s="147" t="s">
        <v>876</v>
      </c>
      <c r="I269" s="148"/>
      <c r="L269" s="34"/>
      <c r="M269" s="190"/>
      <c r="N269" s="191"/>
      <c r="O269" s="191"/>
      <c r="P269" s="191"/>
      <c r="Q269" s="191"/>
      <c r="R269" s="191"/>
      <c r="S269" s="191"/>
      <c r="T269" s="192"/>
      <c r="AT269" s="19" t="s">
        <v>141</v>
      </c>
      <c r="AU269" s="19" t="s">
        <v>79</v>
      </c>
    </row>
    <row r="270" spans="2:65" s="1" customFormat="1" ht="6.9" customHeight="1">
      <c r="B270" s="43"/>
      <c r="C270" s="44"/>
      <c r="D270" s="44"/>
      <c r="E270" s="44"/>
      <c r="F270" s="44"/>
      <c r="G270" s="44"/>
      <c r="H270" s="44"/>
      <c r="I270" s="44"/>
      <c r="J270" s="44"/>
      <c r="K270" s="44"/>
      <c r="L270" s="34"/>
    </row>
  </sheetData>
  <sheetProtection algorithmName="SHA-512" hashValue="NhCxZQJ1iaknBcPTSCwwZFQ+MOsxRf4QdXi3KwxDOQ1HsoTcIqWkeSnYWnBaYRpOA6she8ON0UTgG+TRklVpWg==" saltValue="j96p3Qh5sXgdwOWHb6othr8oYpVGNGKKNpYjXIZ6HEa6F+BfumS/0kpFUbTQVL8BRh5l2nGk42iVa2JfnOiRNg==" spinCount="100000" sheet="1" objects="1" scenarios="1" formatColumns="0" formatRows="0" autoFilter="0"/>
  <autoFilter ref="C90:K269" xr:uid="{00000000-0009-0000-0000-000003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202" r:id="rId1" xr:uid="{00000000-0004-0000-0300-000000000000}"/>
    <hyperlink ref="F207" r:id="rId2" xr:uid="{00000000-0004-0000-0300-000001000000}"/>
    <hyperlink ref="F210" r:id="rId3" xr:uid="{00000000-0004-0000-0300-000002000000}"/>
    <hyperlink ref="F213" r:id="rId4" xr:uid="{00000000-0004-0000-0300-000003000000}"/>
    <hyperlink ref="F216" r:id="rId5" xr:uid="{00000000-0004-0000-0300-000004000000}"/>
    <hyperlink ref="F219" r:id="rId6" xr:uid="{00000000-0004-0000-0300-000005000000}"/>
    <hyperlink ref="F222" r:id="rId7" xr:uid="{00000000-0004-0000-0300-000006000000}"/>
    <hyperlink ref="F225" r:id="rId8" xr:uid="{00000000-0004-0000-0300-000007000000}"/>
    <hyperlink ref="F251" r:id="rId9" xr:uid="{00000000-0004-0000-0300-000008000000}"/>
    <hyperlink ref="F254" r:id="rId10" xr:uid="{00000000-0004-0000-0300-000009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77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56" ht="36.9" customHeight="1"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AT2" s="19" t="s">
        <v>95</v>
      </c>
      <c r="AZ2" s="193" t="s">
        <v>1007</v>
      </c>
      <c r="BA2" s="193" t="s">
        <v>1008</v>
      </c>
      <c r="BB2" s="193" t="s">
        <v>587</v>
      </c>
      <c r="BC2" s="193" t="s">
        <v>1009</v>
      </c>
      <c r="BD2" s="193" t="s">
        <v>154</v>
      </c>
    </row>
    <row r="3" spans="2:56" ht="6.9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  <c r="AZ3" s="193" t="s">
        <v>1010</v>
      </c>
      <c r="BA3" s="193" t="s">
        <v>1011</v>
      </c>
      <c r="BB3" s="193" t="s">
        <v>587</v>
      </c>
      <c r="BC3" s="193" t="s">
        <v>1012</v>
      </c>
      <c r="BD3" s="193" t="s">
        <v>154</v>
      </c>
    </row>
    <row r="4" spans="2:56" ht="24.9" customHeight="1">
      <c r="B4" s="22"/>
      <c r="D4" s="23" t="s">
        <v>99</v>
      </c>
      <c r="L4" s="22"/>
      <c r="M4" s="92" t="s">
        <v>10</v>
      </c>
      <c r="AT4" s="19" t="s">
        <v>4</v>
      </c>
      <c r="AZ4" s="193" t="s">
        <v>1013</v>
      </c>
      <c r="BA4" s="193" t="s">
        <v>1014</v>
      </c>
      <c r="BB4" s="193" t="s">
        <v>196</v>
      </c>
      <c r="BC4" s="193" t="s">
        <v>374</v>
      </c>
      <c r="BD4" s="193" t="s">
        <v>154</v>
      </c>
    </row>
    <row r="5" spans="2:56" ht="6.9" customHeight="1">
      <c r="B5" s="22"/>
      <c r="L5" s="22"/>
      <c r="AZ5" s="193" t="s">
        <v>1015</v>
      </c>
      <c r="BA5" s="193" t="s">
        <v>1016</v>
      </c>
      <c r="BB5" s="193" t="s">
        <v>137</v>
      </c>
      <c r="BC5" s="193" t="s">
        <v>835</v>
      </c>
      <c r="BD5" s="193" t="s">
        <v>154</v>
      </c>
    </row>
    <row r="6" spans="2:56" ht="12" customHeight="1">
      <c r="B6" s="22"/>
      <c r="D6" s="29" t="s">
        <v>16</v>
      </c>
      <c r="L6" s="22"/>
      <c r="AZ6" s="193" t="s">
        <v>1017</v>
      </c>
      <c r="BA6" s="193" t="s">
        <v>1018</v>
      </c>
      <c r="BB6" s="193" t="s">
        <v>137</v>
      </c>
      <c r="BC6" s="193" t="s">
        <v>257</v>
      </c>
      <c r="BD6" s="193" t="s">
        <v>154</v>
      </c>
    </row>
    <row r="7" spans="2:56" ht="16.5" customHeight="1">
      <c r="B7" s="22"/>
      <c r="E7" s="337" t="str">
        <f>'Rekapitulace stavby'!K6</f>
        <v>Regenerace veřejného prostranství Holasice</v>
      </c>
      <c r="F7" s="338"/>
      <c r="G7" s="338"/>
      <c r="H7" s="338"/>
      <c r="L7" s="22"/>
      <c r="AZ7" s="193" t="s">
        <v>1019</v>
      </c>
      <c r="BA7" s="193" t="s">
        <v>1020</v>
      </c>
      <c r="BB7" s="193" t="s">
        <v>137</v>
      </c>
      <c r="BC7" s="193" t="s">
        <v>444</v>
      </c>
      <c r="BD7" s="193" t="s">
        <v>154</v>
      </c>
    </row>
    <row r="8" spans="2:56" ht="12" customHeight="1">
      <c r="B8" s="22"/>
      <c r="D8" s="29" t="s">
        <v>100</v>
      </c>
      <c r="L8" s="22"/>
      <c r="AZ8" s="193" t="s">
        <v>1021</v>
      </c>
      <c r="BA8" s="193" t="s">
        <v>1022</v>
      </c>
      <c r="BB8" s="193" t="s">
        <v>587</v>
      </c>
      <c r="BC8" s="193" t="s">
        <v>183</v>
      </c>
      <c r="BD8" s="193" t="s">
        <v>154</v>
      </c>
    </row>
    <row r="9" spans="2:56" s="1" customFormat="1" ht="16.5" customHeight="1">
      <c r="B9" s="34"/>
      <c r="E9" s="337" t="s">
        <v>101</v>
      </c>
      <c r="F9" s="339"/>
      <c r="G9" s="339"/>
      <c r="H9" s="339"/>
      <c r="L9" s="34"/>
      <c r="AZ9" s="193" t="s">
        <v>1023</v>
      </c>
      <c r="BA9" s="193" t="s">
        <v>1024</v>
      </c>
      <c r="BB9" s="193" t="s">
        <v>587</v>
      </c>
      <c r="BC9" s="193" t="s">
        <v>79</v>
      </c>
      <c r="BD9" s="193" t="s">
        <v>154</v>
      </c>
    </row>
    <row r="10" spans="2:56" s="1" customFormat="1" ht="12" customHeight="1">
      <c r="B10" s="34"/>
      <c r="D10" s="29" t="s">
        <v>102</v>
      </c>
      <c r="L10" s="34"/>
      <c r="AZ10" s="193" t="s">
        <v>1025</v>
      </c>
      <c r="BA10" s="193" t="s">
        <v>1026</v>
      </c>
      <c r="BB10" s="193" t="s">
        <v>587</v>
      </c>
      <c r="BC10" s="193" t="s">
        <v>176</v>
      </c>
      <c r="BD10" s="193" t="s">
        <v>154</v>
      </c>
    </row>
    <row r="11" spans="2:56" s="1" customFormat="1" ht="16.5" customHeight="1">
      <c r="B11" s="34"/>
      <c r="E11" s="296" t="s">
        <v>1027</v>
      </c>
      <c r="F11" s="339"/>
      <c r="G11" s="339"/>
      <c r="H11" s="339"/>
      <c r="L11" s="34"/>
      <c r="AZ11" s="193" t="s">
        <v>1028</v>
      </c>
      <c r="BA11" s="193" t="s">
        <v>1029</v>
      </c>
      <c r="BB11" s="193" t="s">
        <v>137</v>
      </c>
      <c r="BC11" s="193" t="s">
        <v>1030</v>
      </c>
      <c r="BD11" s="193" t="s">
        <v>154</v>
      </c>
    </row>
    <row r="12" spans="2:56" s="1" customFormat="1" ht="10.199999999999999">
      <c r="B12" s="34"/>
      <c r="L12" s="34"/>
      <c r="AZ12" s="193" t="s">
        <v>1031</v>
      </c>
      <c r="BA12" s="193" t="s">
        <v>1032</v>
      </c>
      <c r="BB12" s="193" t="s">
        <v>587</v>
      </c>
      <c r="BC12" s="193" t="s">
        <v>1033</v>
      </c>
      <c r="BD12" s="193" t="s">
        <v>154</v>
      </c>
    </row>
    <row r="13" spans="2:56" s="1" customFormat="1" ht="12" customHeight="1">
      <c r="B13" s="34"/>
      <c r="D13" s="29" t="s">
        <v>18</v>
      </c>
      <c r="F13" s="27" t="s">
        <v>19</v>
      </c>
      <c r="I13" s="29" t="s">
        <v>20</v>
      </c>
      <c r="J13" s="27" t="s">
        <v>19</v>
      </c>
      <c r="L13" s="34"/>
    </row>
    <row r="14" spans="2:56" s="1" customFormat="1" ht="12" customHeight="1">
      <c r="B14" s="34"/>
      <c r="D14" s="29" t="s">
        <v>21</v>
      </c>
      <c r="F14" s="27" t="s">
        <v>22</v>
      </c>
      <c r="I14" s="29" t="s">
        <v>23</v>
      </c>
      <c r="J14" s="51" t="str">
        <f>'Rekapitulace stavby'!AN8</f>
        <v>4. 6. 2024</v>
      </c>
      <c r="L14" s="34"/>
    </row>
    <row r="15" spans="2:56" s="1" customFormat="1" ht="10.8" customHeight="1">
      <c r="B15" s="34"/>
      <c r="L15" s="34"/>
    </row>
    <row r="16" spans="2:56" s="1" customFormat="1" ht="12" customHeight="1">
      <c r="B16" s="34"/>
      <c r="D16" s="29" t="s">
        <v>25</v>
      </c>
      <c r="I16" s="29" t="s">
        <v>26</v>
      </c>
      <c r="J16" s="27" t="s">
        <v>19</v>
      </c>
      <c r="L16" s="34"/>
    </row>
    <row r="17" spans="2:12" s="1" customFormat="1" ht="18" customHeight="1">
      <c r="B17" s="34"/>
      <c r="E17" s="27" t="s">
        <v>27</v>
      </c>
      <c r="I17" s="29" t="s">
        <v>28</v>
      </c>
      <c r="J17" s="27" t="s">
        <v>19</v>
      </c>
      <c r="L17" s="34"/>
    </row>
    <row r="18" spans="2:12" s="1" customFormat="1" ht="6.9" customHeight="1">
      <c r="B18" s="34"/>
      <c r="L18" s="34"/>
    </row>
    <row r="19" spans="2:12" s="1" customFormat="1" ht="12" customHeight="1">
      <c r="B19" s="34"/>
      <c r="D19" s="29" t="s">
        <v>29</v>
      </c>
      <c r="I19" s="29" t="s">
        <v>26</v>
      </c>
      <c r="J19" s="30" t="str">
        <f>'Rekapitulace stavby'!AN13</f>
        <v>Vyplň údaj</v>
      </c>
      <c r="L19" s="34"/>
    </row>
    <row r="20" spans="2:12" s="1" customFormat="1" ht="18" customHeight="1">
      <c r="B20" s="34"/>
      <c r="E20" s="340" t="str">
        <f>'Rekapitulace stavby'!E14</f>
        <v>Vyplň údaj</v>
      </c>
      <c r="F20" s="321"/>
      <c r="G20" s="321"/>
      <c r="H20" s="321"/>
      <c r="I20" s="29" t="s">
        <v>28</v>
      </c>
      <c r="J20" s="30" t="str">
        <f>'Rekapitulace stavby'!AN14</f>
        <v>Vyplň údaj</v>
      </c>
      <c r="L20" s="34"/>
    </row>
    <row r="21" spans="2:12" s="1" customFormat="1" ht="6.9" customHeight="1">
      <c r="B21" s="34"/>
      <c r="L21" s="34"/>
    </row>
    <row r="22" spans="2:12" s="1" customFormat="1" ht="12" customHeight="1">
      <c r="B22" s="34"/>
      <c r="D22" s="29" t="s">
        <v>31</v>
      </c>
      <c r="I22" s="29" t="s">
        <v>26</v>
      </c>
      <c r="J22" s="27" t="s">
        <v>19</v>
      </c>
      <c r="L22" s="34"/>
    </row>
    <row r="23" spans="2:12" s="1" customFormat="1" ht="18" customHeight="1">
      <c r="B23" s="34"/>
      <c r="E23" s="27" t="s">
        <v>32</v>
      </c>
      <c r="I23" s="29" t="s">
        <v>28</v>
      </c>
      <c r="J23" s="27" t="s">
        <v>19</v>
      </c>
      <c r="L23" s="34"/>
    </row>
    <row r="24" spans="2:12" s="1" customFormat="1" ht="6.9" customHeight="1">
      <c r="B24" s="34"/>
      <c r="L24" s="34"/>
    </row>
    <row r="25" spans="2:12" s="1" customFormat="1" ht="12" customHeight="1">
      <c r="B25" s="34"/>
      <c r="D25" s="29" t="s">
        <v>34</v>
      </c>
      <c r="I25" s="29" t="s">
        <v>26</v>
      </c>
      <c r="J25" s="27" t="s">
        <v>19</v>
      </c>
      <c r="L25" s="34"/>
    </row>
    <row r="26" spans="2:12" s="1" customFormat="1" ht="18" customHeight="1">
      <c r="B26" s="34"/>
      <c r="E26" s="27" t="s">
        <v>1034</v>
      </c>
      <c r="I26" s="29" t="s">
        <v>28</v>
      </c>
      <c r="J26" s="27" t="s">
        <v>19</v>
      </c>
      <c r="L26" s="34"/>
    </row>
    <row r="27" spans="2:12" s="1" customFormat="1" ht="6.9" customHeight="1">
      <c r="B27" s="34"/>
      <c r="L27" s="34"/>
    </row>
    <row r="28" spans="2:12" s="1" customFormat="1" ht="12" customHeight="1">
      <c r="B28" s="34"/>
      <c r="D28" s="29" t="s">
        <v>36</v>
      </c>
      <c r="L28" s="34"/>
    </row>
    <row r="29" spans="2:12" s="7" customFormat="1" ht="16.5" customHeight="1">
      <c r="B29" s="93"/>
      <c r="E29" s="326" t="s">
        <v>19</v>
      </c>
      <c r="F29" s="326"/>
      <c r="G29" s="326"/>
      <c r="H29" s="326"/>
      <c r="L29" s="93"/>
    </row>
    <row r="30" spans="2:12" s="1" customFormat="1" ht="6.9" customHeight="1">
      <c r="B30" s="34"/>
      <c r="L30" s="34"/>
    </row>
    <row r="31" spans="2:12" s="1" customFormat="1" ht="6.9" customHeight="1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>
      <c r="B32" s="34"/>
      <c r="D32" s="94" t="s">
        <v>38</v>
      </c>
      <c r="J32" s="65">
        <f>ROUND(J105, 2)</f>
        <v>0</v>
      </c>
      <c r="L32" s="34"/>
    </row>
    <row r="33" spans="2:12" s="1" customFormat="1" ht="6.9" customHeight="1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>
      <c r="B34" s="34"/>
      <c r="F34" s="37" t="s">
        <v>40</v>
      </c>
      <c r="I34" s="37" t="s">
        <v>39</v>
      </c>
      <c r="J34" s="37" t="s">
        <v>41</v>
      </c>
      <c r="L34" s="34"/>
    </row>
    <row r="35" spans="2:12" s="1" customFormat="1" ht="14.4" customHeight="1">
      <c r="B35" s="34"/>
      <c r="D35" s="54" t="s">
        <v>42</v>
      </c>
      <c r="E35" s="29" t="s">
        <v>43</v>
      </c>
      <c r="F35" s="85">
        <f>ROUND((SUM(BE105:BE770)),  2)</f>
        <v>0</v>
      </c>
      <c r="I35" s="95">
        <v>0.21</v>
      </c>
      <c r="J35" s="85">
        <f>ROUND(((SUM(BE105:BE770))*I35),  2)</f>
        <v>0</v>
      </c>
      <c r="L35" s="34"/>
    </row>
    <row r="36" spans="2:12" s="1" customFormat="1" ht="14.4" customHeight="1">
      <c r="B36" s="34"/>
      <c r="E36" s="29" t="s">
        <v>44</v>
      </c>
      <c r="F36" s="85">
        <f>ROUND((SUM(BF105:BF770)),  2)</f>
        <v>0</v>
      </c>
      <c r="I36" s="95">
        <v>0.12</v>
      </c>
      <c r="J36" s="85">
        <f>ROUND(((SUM(BF105:BF770))*I36),  2)</f>
        <v>0</v>
      </c>
      <c r="L36" s="34"/>
    </row>
    <row r="37" spans="2:12" s="1" customFormat="1" ht="14.4" hidden="1" customHeight="1">
      <c r="B37" s="34"/>
      <c r="E37" s="29" t="s">
        <v>45</v>
      </c>
      <c r="F37" s="85">
        <f>ROUND((SUM(BG105:BG770)),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>
      <c r="B38" s="34"/>
      <c r="E38" s="29" t="s">
        <v>46</v>
      </c>
      <c r="F38" s="85">
        <f>ROUND((SUM(BH105:BH770)),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>
      <c r="B39" s="34"/>
      <c r="E39" s="29" t="s">
        <v>47</v>
      </c>
      <c r="F39" s="85">
        <f>ROUND((SUM(BI105:BI770)),  2)</f>
        <v>0</v>
      </c>
      <c r="I39" s="95">
        <v>0</v>
      </c>
      <c r="J39" s="85">
        <f>0</f>
        <v>0</v>
      </c>
      <c r="L39" s="34"/>
    </row>
    <row r="40" spans="2:12" s="1" customFormat="1" ht="6.9" customHeight="1">
      <c r="B40" s="34"/>
      <c r="L40" s="34"/>
    </row>
    <row r="41" spans="2:12" s="1" customFormat="1" ht="25.35" customHeight="1">
      <c r="B41" s="34"/>
      <c r="C41" s="96"/>
      <c r="D41" s="97" t="s">
        <v>48</v>
      </c>
      <c r="E41" s="56"/>
      <c r="F41" s="56"/>
      <c r="G41" s="98" t="s">
        <v>49</v>
      </c>
      <c r="H41" s="99" t="s">
        <v>50</v>
      </c>
      <c r="I41" s="56"/>
      <c r="J41" s="100">
        <f>SUM(J32:J39)</f>
        <v>0</v>
      </c>
      <c r="K41" s="101"/>
      <c r="L41" s="34"/>
    </row>
    <row r="42" spans="2:12" s="1" customFormat="1" ht="14.4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>
      <c r="B47" s="34"/>
      <c r="C47" s="23" t="s">
        <v>105</v>
      </c>
      <c r="L47" s="34"/>
    </row>
    <row r="48" spans="2:12" s="1" customFormat="1" ht="6.9" customHeight="1">
      <c r="B48" s="34"/>
      <c r="L48" s="34"/>
    </row>
    <row r="49" spans="2:47" s="1" customFormat="1" ht="12" customHeight="1">
      <c r="B49" s="34"/>
      <c r="C49" s="29" t="s">
        <v>16</v>
      </c>
      <c r="L49" s="34"/>
    </row>
    <row r="50" spans="2:47" s="1" customFormat="1" ht="16.5" customHeight="1">
      <c r="B50" s="34"/>
      <c r="E50" s="337" t="str">
        <f>E7</f>
        <v>Regenerace veřejného prostranství Holasice</v>
      </c>
      <c r="F50" s="338"/>
      <c r="G50" s="338"/>
      <c r="H50" s="338"/>
      <c r="L50" s="34"/>
    </row>
    <row r="51" spans="2:47" ht="12" customHeight="1">
      <c r="B51" s="22"/>
      <c r="C51" s="29" t="s">
        <v>100</v>
      </c>
      <c r="L51" s="22"/>
    </row>
    <row r="52" spans="2:47" s="1" customFormat="1" ht="16.5" customHeight="1">
      <c r="B52" s="34"/>
      <c r="E52" s="337" t="s">
        <v>101</v>
      </c>
      <c r="F52" s="339"/>
      <c r="G52" s="339"/>
      <c r="H52" s="339"/>
      <c r="L52" s="34"/>
    </row>
    <row r="53" spans="2:47" s="1" customFormat="1" ht="12" customHeight="1">
      <c r="B53" s="34"/>
      <c r="C53" s="29" t="s">
        <v>102</v>
      </c>
      <c r="L53" s="34"/>
    </row>
    <row r="54" spans="2:47" s="1" customFormat="1" ht="16.5" customHeight="1">
      <c r="B54" s="34"/>
      <c r="E54" s="296" t="str">
        <f>E11</f>
        <v>22-SO051-02.4 - D.2.5 Zahradní a sadové úpravy</v>
      </c>
      <c r="F54" s="339"/>
      <c r="G54" s="339"/>
      <c r="H54" s="339"/>
      <c r="L54" s="34"/>
    </row>
    <row r="55" spans="2:47" s="1" customFormat="1" ht="6.9" customHeight="1">
      <c r="B55" s="34"/>
      <c r="L55" s="34"/>
    </row>
    <row r="56" spans="2:47" s="1" customFormat="1" ht="12" customHeight="1">
      <c r="B56" s="34"/>
      <c r="C56" s="29" t="s">
        <v>21</v>
      </c>
      <c r="F56" s="27" t="str">
        <f>F14</f>
        <v>Holasice</v>
      </c>
      <c r="I56" s="29" t="s">
        <v>23</v>
      </c>
      <c r="J56" s="51" t="str">
        <f>IF(J14="","",J14)</f>
        <v>4. 6. 2024</v>
      </c>
      <c r="L56" s="34"/>
    </row>
    <row r="57" spans="2:47" s="1" customFormat="1" ht="6.9" customHeight="1">
      <c r="B57" s="34"/>
      <c r="L57" s="34"/>
    </row>
    <row r="58" spans="2:47" s="1" customFormat="1" ht="25.65" customHeight="1">
      <c r="B58" s="34"/>
      <c r="C58" s="29" t="s">
        <v>25</v>
      </c>
      <c r="F58" s="27" t="str">
        <f>E17</f>
        <v>Obec Holasice</v>
      </c>
      <c r="I58" s="29" t="s">
        <v>31</v>
      </c>
      <c r="J58" s="32" t="str">
        <f>E23</f>
        <v>ARCHITEKTI A90 S.R.O.</v>
      </c>
      <c r="L58" s="34"/>
    </row>
    <row r="59" spans="2:47" s="1" customFormat="1" ht="15.15" customHeight="1">
      <c r="B59" s="34"/>
      <c r="C59" s="29" t="s">
        <v>29</v>
      </c>
      <c r="F59" s="27" t="str">
        <f>IF(E20="","",E20)</f>
        <v>Vyplň údaj</v>
      </c>
      <c r="I59" s="29" t="s">
        <v>34</v>
      </c>
      <c r="J59" s="32" t="str">
        <f>E26</f>
        <v>Ing. Lenka Požárová</v>
      </c>
      <c r="L59" s="34"/>
    </row>
    <row r="60" spans="2:47" s="1" customFormat="1" ht="10.35" customHeight="1">
      <c r="B60" s="34"/>
      <c r="L60" s="34"/>
    </row>
    <row r="61" spans="2:47" s="1" customFormat="1" ht="29.25" customHeight="1">
      <c r="B61" s="34"/>
      <c r="C61" s="102" t="s">
        <v>106</v>
      </c>
      <c r="D61" s="96"/>
      <c r="E61" s="96"/>
      <c r="F61" s="96"/>
      <c r="G61" s="96"/>
      <c r="H61" s="96"/>
      <c r="I61" s="96"/>
      <c r="J61" s="103" t="s">
        <v>107</v>
      </c>
      <c r="K61" s="96"/>
      <c r="L61" s="34"/>
    </row>
    <row r="62" spans="2:47" s="1" customFormat="1" ht="10.35" customHeight="1">
      <c r="B62" s="34"/>
      <c r="L62" s="34"/>
    </row>
    <row r="63" spans="2:47" s="1" customFormat="1" ht="22.8" customHeight="1">
      <c r="B63" s="34"/>
      <c r="C63" s="104" t="s">
        <v>70</v>
      </c>
      <c r="J63" s="65">
        <f>J105</f>
        <v>0</v>
      </c>
      <c r="L63" s="34"/>
      <c r="AU63" s="19" t="s">
        <v>108</v>
      </c>
    </row>
    <row r="64" spans="2:47" s="8" customFormat="1" ht="24.9" customHeight="1">
      <c r="B64" s="105"/>
      <c r="D64" s="106" t="s">
        <v>109</v>
      </c>
      <c r="E64" s="107"/>
      <c r="F64" s="107"/>
      <c r="G64" s="107"/>
      <c r="H64" s="107"/>
      <c r="I64" s="107"/>
      <c r="J64" s="108">
        <f>J106</f>
        <v>0</v>
      </c>
      <c r="L64" s="105"/>
    </row>
    <row r="65" spans="2:12" s="9" customFormat="1" ht="19.95" customHeight="1">
      <c r="B65" s="109"/>
      <c r="D65" s="110" t="s">
        <v>110</v>
      </c>
      <c r="E65" s="111"/>
      <c r="F65" s="111"/>
      <c r="G65" s="111"/>
      <c r="H65" s="111"/>
      <c r="I65" s="111"/>
      <c r="J65" s="112">
        <f>J107</f>
        <v>0</v>
      </c>
      <c r="L65" s="109"/>
    </row>
    <row r="66" spans="2:12" s="9" customFormat="1" ht="19.95" customHeight="1">
      <c r="B66" s="109"/>
      <c r="D66" s="110" t="s">
        <v>1035</v>
      </c>
      <c r="E66" s="111"/>
      <c r="F66" s="111"/>
      <c r="G66" s="111"/>
      <c r="H66" s="111"/>
      <c r="I66" s="111"/>
      <c r="J66" s="112">
        <f>J112</f>
        <v>0</v>
      </c>
      <c r="L66" s="109"/>
    </row>
    <row r="67" spans="2:12" s="9" customFormat="1" ht="19.95" customHeight="1">
      <c r="B67" s="109"/>
      <c r="D67" s="110" t="s">
        <v>1036</v>
      </c>
      <c r="E67" s="111"/>
      <c r="F67" s="111"/>
      <c r="G67" s="111"/>
      <c r="H67" s="111"/>
      <c r="I67" s="111"/>
      <c r="J67" s="112">
        <f>J168</f>
        <v>0</v>
      </c>
      <c r="L67" s="109"/>
    </row>
    <row r="68" spans="2:12" s="9" customFormat="1" ht="14.85" customHeight="1">
      <c r="B68" s="109"/>
      <c r="D68" s="110" t="s">
        <v>1037</v>
      </c>
      <c r="E68" s="111"/>
      <c r="F68" s="111"/>
      <c r="G68" s="111"/>
      <c r="H68" s="111"/>
      <c r="I68" s="111"/>
      <c r="J68" s="112">
        <f>J169</f>
        <v>0</v>
      </c>
      <c r="L68" s="109"/>
    </row>
    <row r="69" spans="2:12" s="9" customFormat="1" ht="14.85" customHeight="1">
      <c r="B69" s="109"/>
      <c r="D69" s="110" t="s">
        <v>1038</v>
      </c>
      <c r="E69" s="111"/>
      <c r="F69" s="111"/>
      <c r="G69" s="111"/>
      <c r="H69" s="111"/>
      <c r="I69" s="111"/>
      <c r="J69" s="112">
        <f>J201</f>
        <v>0</v>
      </c>
      <c r="L69" s="109"/>
    </row>
    <row r="70" spans="2:12" s="9" customFormat="1" ht="14.85" customHeight="1">
      <c r="B70" s="109"/>
      <c r="D70" s="110" t="s">
        <v>1039</v>
      </c>
      <c r="E70" s="111"/>
      <c r="F70" s="111"/>
      <c r="G70" s="111"/>
      <c r="H70" s="111"/>
      <c r="I70" s="111"/>
      <c r="J70" s="112">
        <f>J286</f>
        <v>0</v>
      </c>
      <c r="L70" s="109"/>
    </row>
    <row r="71" spans="2:12" s="9" customFormat="1" ht="14.85" customHeight="1">
      <c r="B71" s="109"/>
      <c r="D71" s="110" t="s">
        <v>1040</v>
      </c>
      <c r="E71" s="111"/>
      <c r="F71" s="111"/>
      <c r="G71" s="111"/>
      <c r="H71" s="111"/>
      <c r="I71" s="111"/>
      <c r="J71" s="112">
        <f>J287</f>
        <v>0</v>
      </c>
      <c r="L71" s="109"/>
    </row>
    <row r="72" spans="2:12" s="9" customFormat="1" ht="14.85" customHeight="1">
      <c r="B72" s="109"/>
      <c r="D72" s="110" t="s">
        <v>1041</v>
      </c>
      <c r="E72" s="111"/>
      <c r="F72" s="111"/>
      <c r="G72" s="111"/>
      <c r="H72" s="111"/>
      <c r="I72" s="111"/>
      <c r="J72" s="112">
        <f>J294</f>
        <v>0</v>
      </c>
      <c r="L72" s="109"/>
    </row>
    <row r="73" spans="2:12" s="9" customFormat="1" ht="21.75" customHeight="1">
      <c r="B73" s="109"/>
      <c r="D73" s="110" t="s">
        <v>1042</v>
      </c>
      <c r="E73" s="111"/>
      <c r="F73" s="111"/>
      <c r="G73" s="111"/>
      <c r="H73" s="111"/>
      <c r="I73" s="111"/>
      <c r="J73" s="112">
        <f>J307</f>
        <v>0</v>
      </c>
      <c r="L73" s="109"/>
    </row>
    <row r="74" spans="2:12" s="9" customFormat="1" ht="21.75" customHeight="1">
      <c r="B74" s="109"/>
      <c r="D74" s="110" t="s">
        <v>1043</v>
      </c>
      <c r="E74" s="111"/>
      <c r="F74" s="111"/>
      <c r="G74" s="111"/>
      <c r="H74" s="111"/>
      <c r="I74" s="111"/>
      <c r="J74" s="112">
        <f>J363</f>
        <v>0</v>
      </c>
      <c r="L74" s="109"/>
    </row>
    <row r="75" spans="2:12" s="9" customFormat="1" ht="21.75" customHeight="1">
      <c r="B75" s="109"/>
      <c r="D75" s="110" t="s">
        <v>1044</v>
      </c>
      <c r="E75" s="111"/>
      <c r="F75" s="111"/>
      <c r="G75" s="111"/>
      <c r="H75" s="111"/>
      <c r="I75" s="111"/>
      <c r="J75" s="112">
        <f>J385</f>
        <v>0</v>
      </c>
      <c r="L75" s="109"/>
    </row>
    <row r="76" spans="2:12" s="9" customFormat="1" ht="21.75" customHeight="1">
      <c r="B76" s="109"/>
      <c r="D76" s="110" t="s">
        <v>1045</v>
      </c>
      <c r="E76" s="111"/>
      <c r="F76" s="111"/>
      <c r="G76" s="111"/>
      <c r="H76" s="111"/>
      <c r="I76" s="111"/>
      <c r="J76" s="112">
        <f>J453</f>
        <v>0</v>
      </c>
      <c r="L76" s="109"/>
    </row>
    <row r="77" spans="2:12" s="9" customFormat="1" ht="14.85" customHeight="1">
      <c r="B77" s="109"/>
      <c r="D77" s="110" t="s">
        <v>1046</v>
      </c>
      <c r="E77" s="111"/>
      <c r="F77" s="111"/>
      <c r="G77" s="111"/>
      <c r="H77" s="111"/>
      <c r="I77" s="111"/>
      <c r="J77" s="112">
        <f>J483</f>
        <v>0</v>
      </c>
      <c r="L77" s="109"/>
    </row>
    <row r="78" spans="2:12" s="9" customFormat="1" ht="19.95" customHeight="1">
      <c r="B78" s="109"/>
      <c r="D78" s="110" t="s">
        <v>1047</v>
      </c>
      <c r="E78" s="111"/>
      <c r="F78" s="111"/>
      <c r="G78" s="111"/>
      <c r="H78" s="111"/>
      <c r="I78" s="111"/>
      <c r="J78" s="112">
        <f>J490</f>
        <v>0</v>
      </c>
      <c r="L78" s="109"/>
    </row>
    <row r="79" spans="2:12" s="9" customFormat="1" ht="14.85" customHeight="1">
      <c r="B79" s="109"/>
      <c r="D79" s="110" t="s">
        <v>1048</v>
      </c>
      <c r="E79" s="111"/>
      <c r="F79" s="111"/>
      <c r="G79" s="111"/>
      <c r="H79" s="111"/>
      <c r="I79" s="111"/>
      <c r="J79" s="112">
        <f>J491</f>
        <v>0</v>
      </c>
      <c r="L79" s="109"/>
    </row>
    <row r="80" spans="2:12" s="9" customFormat="1" ht="14.85" customHeight="1">
      <c r="B80" s="109"/>
      <c r="D80" s="110" t="s">
        <v>1049</v>
      </c>
      <c r="E80" s="111"/>
      <c r="F80" s="111"/>
      <c r="G80" s="111"/>
      <c r="H80" s="111"/>
      <c r="I80" s="111"/>
      <c r="J80" s="112">
        <f>J542</f>
        <v>0</v>
      </c>
      <c r="L80" s="109"/>
    </row>
    <row r="81" spans="2:12" s="9" customFormat="1" ht="14.85" customHeight="1">
      <c r="B81" s="109"/>
      <c r="D81" s="110" t="s">
        <v>1050</v>
      </c>
      <c r="E81" s="111"/>
      <c r="F81" s="111"/>
      <c r="G81" s="111"/>
      <c r="H81" s="111"/>
      <c r="I81" s="111"/>
      <c r="J81" s="112">
        <f>J592</f>
        <v>0</v>
      </c>
      <c r="L81" s="109"/>
    </row>
    <row r="82" spans="2:12" s="9" customFormat="1" ht="14.85" customHeight="1">
      <c r="B82" s="109"/>
      <c r="D82" s="110" t="s">
        <v>1051</v>
      </c>
      <c r="E82" s="111"/>
      <c r="F82" s="111"/>
      <c r="G82" s="111"/>
      <c r="H82" s="111"/>
      <c r="I82" s="111"/>
      <c r="J82" s="112">
        <f>J662</f>
        <v>0</v>
      </c>
      <c r="L82" s="109"/>
    </row>
    <row r="83" spans="2:12" s="9" customFormat="1" ht="14.85" customHeight="1">
      <c r="B83" s="109"/>
      <c r="D83" s="110" t="s">
        <v>1052</v>
      </c>
      <c r="E83" s="111"/>
      <c r="F83" s="111"/>
      <c r="G83" s="111"/>
      <c r="H83" s="111"/>
      <c r="I83" s="111"/>
      <c r="J83" s="112">
        <f>J722</f>
        <v>0</v>
      </c>
      <c r="L83" s="109"/>
    </row>
    <row r="84" spans="2:12" s="1" customFormat="1" ht="21.75" customHeight="1">
      <c r="B84" s="34"/>
      <c r="L84" s="34"/>
    </row>
    <row r="85" spans="2:12" s="1" customFormat="1" ht="6.9" customHeight="1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34"/>
    </row>
    <row r="89" spans="2:12" s="1" customFormat="1" ht="6.9" customHeight="1">
      <c r="B89" s="45"/>
      <c r="C89" s="46"/>
      <c r="D89" s="46"/>
      <c r="E89" s="46"/>
      <c r="F89" s="46"/>
      <c r="G89" s="46"/>
      <c r="H89" s="46"/>
      <c r="I89" s="46"/>
      <c r="J89" s="46"/>
      <c r="K89" s="46"/>
      <c r="L89" s="34"/>
    </row>
    <row r="90" spans="2:12" s="1" customFormat="1" ht="24.9" customHeight="1">
      <c r="B90" s="34"/>
      <c r="C90" s="23" t="s">
        <v>117</v>
      </c>
      <c r="L90" s="34"/>
    </row>
    <row r="91" spans="2:12" s="1" customFormat="1" ht="6.9" customHeight="1">
      <c r="B91" s="34"/>
      <c r="L91" s="34"/>
    </row>
    <row r="92" spans="2:12" s="1" customFormat="1" ht="12" customHeight="1">
      <c r="B92" s="34"/>
      <c r="C92" s="29" t="s">
        <v>16</v>
      </c>
      <c r="L92" s="34"/>
    </row>
    <row r="93" spans="2:12" s="1" customFormat="1" ht="16.5" customHeight="1">
      <c r="B93" s="34"/>
      <c r="E93" s="337" t="str">
        <f>E7</f>
        <v>Regenerace veřejného prostranství Holasice</v>
      </c>
      <c r="F93" s="338"/>
      <c r="G93" s="338"/>
      <c r="H93" s="338"/>
      <c r="L93" s="34"/>
    </row>
    <row r="94" spans="2:12" ht="12" customHeight="1">
      <c r="B94" s="22"/>
      <c r="C94" s="29" t="s">
        <v>100</v>
      </c>
      <c r="L94" s="22"/>
    </row>
    <row r="95" spans="2:12" s="1" customFormat="1" ht="16.5" customHeight="1">
      <c r="B95" s="34"/>
      <c r="E95" s="337" t="s">
        <v>101</v>
      </c>
      <c r="F95" s="339"/>
      <c r="G95" s="339"/>
      <c r="H95" s="339"/>
      <c r="L95" s="34"/>
    </row>
    <row r="96" spans="2:12" s="1" customFormat="1" ht="12" customHeight="1">
      <c r="B96" s="34"/>
      <c r="C96" s="29" t="s">
        <v>102</v>
      </c>
      <c r="L96" s="34"/>
    </row>
    <row r="97" spans="2:65" s="1" customFormat="1" ht="16.5" customHeight="1">
      <c r="B97" s="34"/>
      <c r="E97" s="296" t="str">
        <f>E11</f>
        <v>22-SO051-02.4 - D.2.5 Zahradní a sadové úpravy</v>
      </c>
      <c r="F97" s="339"/>
      <c r="G97" s="339"/>
      <c r="H97" s="339"/>
      <c r="L97" s="34"/>
    </row>
    <row r="98" spans="2:65" s="1" customFormat="1" ht="6.9" customHeight="1">
      <c r="B98" s="34"/>
      <c r="L98" s="34"/>
    </row>
    <row r="99" spans="2:65" s="1" customFormat="1" ht="12" customHeight="1">
      <c r="B99" s="34"/>
      <c r="C99" s="29" t="s">
        <v>21</v>
      </c>
      <c r="F99" s="27" t="str">
        <f>F14</f>
        <v>Holasice</v>
      </c>
      <c r="I99" s="29" t="s">
        <v>23</v>
      </c>
      <c r="J99" s="51" t="str">
        <f>IF(J14="","",J14)</f>
        <v>4. 6. 2024</v>
      </c>
      <c r="L99" s="34"/>
    </row>
    <row r="100" spans="2:65" s="1" customFormat="1" ht="6.9" customHeight="1">
      <c r="B100" s="34"/>
      <c r="L100" s="34"/>
    </row>
    <row r="101" spans="2:65" s="1" customFormat="1" ht="25.65" customHeight="1">
      <c r="B101" s="34"/>
      <c r="C101" s="29" t="s">
        <v>25</v>
      </c>
      <c r="F101" s="27" t="str">
        <f>E17</f>
        <v>Obec Holasice</v>
      </c>
      <c r="I101" s="29" t="s">
        <v>31</v>
      </c>
      <c r="J101" s="32" t="str">
        <f>E23</f>
        <v>ARCHITEKTI A90 S.R.O.</v>
      </c>
      <c r="L101" s="34"/>
    </row>
    <row r="102" spans="2:65" s="1" customFormat="1" ht="15.15" customHeight="1">
      <c r="B102" s="34"/>
      <c r="C102" s="29" t="s">
        <v>29</v>
      </c>
      <c r="F102" s="27" t="str">
        <f>IF(E20="","",E20)</f>
        <v>Vyplň údaj</v>
      </c>
      <c r="I102" s="29" t="s">
        <v>34</v>
      </c>
      <c r="J102" s="32" t="str">
        <f>E26</f>
        <v>Ing. Lenka Požárová</v>
      </c>
      <c r="L102" s="34"/>
    </row>
    <row r="103" spans="2:65" s="1" customFormat="1" ht="10.35" customHeight="1">
      <c r="B103" s="34"/>
      <c r="L103" s="34"/>
    </row>
    <row r="104" spans="2:65" s="10" customFormat="1" ht="29.25" customHeight="1">
      <c r="B104" s="113"/>
      <c r="C104" s="114" t="s">
        <v>118</v>
      </c>
      <c r="D104" s="115" t="s">
        <v>57</v>
      </c>
      <c r="E104" s="115" t="s">
        <v>53</v>
      </c>
      <c r="F104" s="115" t="s">
        <v>54</v>
      </c>
      <c r="G104" s="115" t="s">
        <v>119</v>
      </c>
      <c r="H104" s="115" t="s">
        <v>120</v>
      </c>
      <c r="I104" s="115" t="s">
        <v>121</v>
      </c>
      <c r="J104" s="115" t="s">
        <v>107</v>
      </c>
      <c r="K104" s="116" t="s">
        <v>122</v>
      </c>
      <c r="L104" s="113"/>
      <c r="M104" s="58" t="s">
        <v>19</v>
      </c>
      <c r="N104" s="59" t="s">
        <v>42</v>
      </c>
      <c r="O104" s="59" t="s">
        <v>123</v>
      </c>
      <c r="P104" s="59" t="s">
        <v>124</v>
      </c>
      <c r="Q104" s="59" t="s">
        <v>125</v>
      </c>
      <c r="R104" s="59" t="s">
        <v>126</v>
      </c>
      <c r="S104" s="59" t="s">
        <v>127</v>
      </c>
      <c r="T104" s="60" t="s">
        <v>128</v>
      </c>
    </row>
    <row r="105" spans="2:65" s="1" customFormat="1" ht="22.8" customHeight="1">
      <c r="B105" s="34"/>
      <c r="C105" s="63" t="s">
        <v>129</v>
      </c>
      <c r="J105" s="117">
        <f>BK105</f>
        <v>0</v>
      </c>
      <c r="L105" s="34"/>
      <c r="M105" s="61"/>
      <c r="N105" s="52"/>
      <c r="O105" s="52"/>
      <c r="P105" s="118">
        <f>P106</f>
        <v>0</v>
      </c>
      <c r="Q105" s="52"/>
      <c r="R105" s="118">
        <f>R106</f>
        <v>22.995249999999999</v>
      </c>
      <c r="S105" s="52"/>
      <c r="T105" s="119">
        <f>T106</f>
        <v>0</v>
      </c>
      <c r="AT105" s="19" t="s">
        <v>71</v>
      </c>
      <c r="AU105" s="19" t="s">
        <v>108</v>
      </c>
      <c r="BK105" s="120">
        <f>BK106</f>
        <v>0</v>
      </c>
    </row>
    <row r="106" spans="2:65" s="11" customFormat="1" ht="25.95" customHeight="1">
      <c r="B106" s="121"/>
      <c r="D106" s="122" t="s">
        <v>71</v>
      </c>
      <c r="E106" s="123" t="s">
        <v>130</v>
      </c>
      <c r="F106" s="123" t="s">
        <v>131</v>
      </c>
      <c r="I106" s="124"/>
      <c r="J106" s="125">
        <f>BK106</f>
        <v>0</v>
      </c>
      <c r="L106" s="121"/>
      <c r="M106" s="126"/>
      <c r="P106" s="127">
        <f>P107+P112+P168+P490</f>
        <v>0</v>
      </c>
      <c r="R106" s="127">
        <f>R107+R112+R168+R490</f>
        <v>22.995249999999999</v>
      </c>
      <c r="T106" s="128">
        <f>T107+T112+T168+T490</f>
        <v>0</v>
      </c>
      <c r="AR106" s="122" t="s">
        <v>79</v>
      </c>
      <c r="AT106" s="129" t="s">
        <v>71</v>
      </c>
      <c r="AU106" s="129" t="s">
        <v>72</v>
      </c>
      <c r="AY106" s="122" t="s">
        <v>132</v>
      </c>
      <c r="BK106" s="130">
        <f>BK107+BK112+BK168+BK490</f>
        <v>0</v>
      </c>
    </row>
    <row r="107" spans="2:65" s="11" customFormat="1" ht="22.8" customHeight="1">
      <c r="B107" s="121"/>
      <c r="D107" s="122" t="s">
        <v>71</v>
      </c>
      <c r="E107" s="131" t="s">
        <v>79</v>
      </c>
      <c r="F107" s="131" t="s">
        <v>133</v>
      </c>
      <c r="I107" s="124"/>
      <c r="J107" s="132">
        <f>BK107</f>
        <v>0</v>
      </c>
      <c r="L107" s="121"/>
      <c r="M107" s="126"/>
      <c r="P107" s="127">
        <f>SUM(P108:P111)</f>
        <v>0</v>
      </c>
      <c r="R107" s="127">
        <f>SUM(R108:R111)</f>
        <v>0</v>
      </c>
      <c r="T107" s="128">
        <f>SUM(T108:T111)</f>
        <v>0</v>
      </c>
      <c r="AR107" s="122" t="s">
        <v>79</v>
      </c>
      <c r="AT107" s="129" t="s">
        <v>71</v>
      </c>
      <c r="AU107" s="129" t="s">
        <v>79</v>
      </c>
      <c r="AY107" s="122" t="s">
        <v>132</v>
      </c>
      <c r="BK107" s="130">
        <f>SUM(BK108:BK111)</f>
        <v>0</v>
      </c>
    </row>
    <row r="108" spans="2:65" s="1" customFormat="1" ht="37.799999999999997" customHeight="1">
      <c r="B108" s="34"/>
      <c r="C108" s="133" t="s">
        <v>79</v>
      </c>
      <c r="D108" s="133" t="s">
        <v>134</v>
      </c>
      <c r="E108" s="134" t="s">
        <v>1053</v>
      </c>
      <c r="F108" s="135" t="s">
        <v>1054</v>
      </c>
      <c r="G108" s="136" t="s">
        <v>137</v>
      </c>
      <c r="H108" s="137">
        <v>275</v>
      </c>
      <c r="I108" s="138"/>
      <c r="J108" s="139">
        <f>ROUND(I108*H108,2)</f>
        <v>0</v>
      </c>
      <c r="K108" s="135" t="s">
        <v>19</v>
      </c>
      <c r="L108" s="34"/>
      <c r="M108" s="140" t="s">
        <v>19</v>
      </c>
      <c r="N108" s="141" t="s">
        <v>43</v>
      </c>
      <c r="P108" s="142">
        <f>O108*H108</f>
        <v>0</v>
      </c>
      <c r="Q108" s="142">
        <v>0</v>
      </c>
      <c r="R108" s="142">
        <f>Q108*H108</f>
        <v>0</v>
      </c>
      <c r="S108" s="142">
        <v>0</v>
      </c>
      <c r="T108" s="143">
        <f>S108*H108</f>
        <v>0</v>
      </c>
      <c r="AR108" s="144" t="s">
        <v>139</v>
      </c>
      <c r="AT108" s="144" t="s">
        <v>134</v>
      </c>
      <c r="AU108" s="144" t="s">
        <v>81</v>
      </c>
      <c r="AY108" s="19" t="s">
        <v>132</v>
      </c>
      <c r="BE108" s="145">
        <f>IF(N108="základní",J108,0)</f>
        <v>0</v>
      </c>
      <c r="BF108" s="145">
        <f>IF(N108="snížená",J108,0)</f>
        <v>0</v>
      </c>
      <c r="BG108" s="145">
        <f>IF(N108="zákl. přenesená",J108,0)</f>
        <v>0</v>
      </c>
      <c r="BH108" s="145">
        <f>IF(N108="sníž. přenesená",J108,0)</f>
        <v>0</v>
      </c>
      <c r="BI108" s="145">
        <f>IF(N108="nulová",J108,0)</f>
        <v>0</v>
      </c>
      <c r="BJ108" s="19" t="s">
        <v>79</v>
      </c>
      <c r="BK108" s="145">
        <f>ROUND(I108*H108,2)</f>
        <v>0</v>
      </c>
      <c r="BL108" s="19" t="s">
        <v>139</v>
      </c>
      <c r="BM108" s="144" t="s">
        <v>1055</v>
      </c>
    </row>
    <row r="109" spans="2:65" s="1" customFormat="1" ht="19.2">
      <c r="B109" s="34"/>
      <c r="D109" s="146" t="s">
        <v>141</v>
      </c>
      <c r="F109" s="147" t="s">
        <v>1056</v>
      </c>
      <c r="I109" s="148"/>
      <c r="L109" s="34"/>
      <c r="M109" s="149"/>
      <c r="T109" s="55"/>
      <c r="AT109" s="19" t="s">
        <v>141</v>
      </c>
      <c r="AU109" s="19" t="s">
        <v>81</v>
      </c>
    </row>
    <row r="110" spans="2:65" s="1" customFormat="1" ht="16.5" customHeight="1">
      <c r="B110" s="34"/>
      <c r="C110" s="133" t="s">
        <v>81</v>
      </c>
      <c r="D110" s="133" t="s">
        <v>134</v>
      </c>
      <c r="E110" s="134" t="s">
        <v>1057</v>
      </c>
      <c r="F110" s="135" t="s">
        <v>1058</v>
      </c>
      <c r="G110" s="136" t="s">
        <v>137</v>
      </c>
      <c r="H110" s="137">
        <v>250</v>
      </c>
      <c r="I110" s="138"/>
      <c r="J110" s="139">
        <f>ROUND(I110*H110,2)</f>
        <v>0</v>
      </c>
      <c r="K110" s="135" t="s">
        <v>19</v>
      </c>
      <c r="L110" s="34"/>
      <c r="M110" s="140" t="s">
        <v>19</v>
      </c>
      <c r="N110" s="141" t="s">
        <v>43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139</v>
      </c>
      <c r="AT110" s="144" t="s">
        <v>134</v>
      </c>
      <c r="AU110" s="144" t="s">
        <v>81</v>
      </c>
      <c r="AY110" s="19" t="s">
        <v>132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9" t="s">
        <v>79</v>
      </c>
      <c r="BK110" s="145">
        <f>ROUND(I110*H110,2)</f>
        <v>0</v>
      </c>
      <c r="BL110" s="19" t="s">
        <v>139</v>
      </c>
      <c r="BM110" s="144" t="s">
        <v>1059</v>
      </c>
    </row>
    <row r="111" spans="2:65" s="1" customFormat="1" ht="10.199999999999999">
      <c r="B111" s="34"/>
      <c r="D111" s="146" t="s">
        <v>141</v>
      </c>
      <c r="F111" s="147" t="s">
        <v>1058</v>
      </c>
      <c r="I111" s="148"/>
      <c r="L111" s="34"/>
      <c r="M111" s="149"/>
      <c r="T111" s="55"/>
      <c r="AT111" s="19" t="s">
        <v>141</v>
      </c>
      <c r="AU111" s="19" t="s">
        <v>81</v>
      </c>
    </row>
    <row r="112" spans="2:65" s="11" customFormat="1" ht="22.8" customHeight="1">
      <c r="B112" s="121"/>
      <c r="D112" s="122" t="s">
        <v>71</v>
      </c>
      <c r="E112" s="131" t="s">
        <v>1060</v>
      </c>
      <c r="F112" s="131" t="s">
        <v>1061</v>
      </c>
      <c r="I112" s="124"/>
      <c r="J112" s="132">
        <f>BK112</f>
        <v>0</v>
      </c>
      <c r="L112" s="121"/>
      <c r="M112" s="126"/>
      <c r="P112" s="127">
        <f>SUM(P113:P167)</f>
        <v>0</v>
      </c>
      <c r="R112" s="127">
        <f>SUM(R113:R167)</f>
        <v>0</v>
      </c>
      <c r="T112" s="128">
        <f>SUM(T113:T167)</f>
        <v>0</v>
      </c>
      <c r="AR112" s="122" t="s">
        <v>139</v>
      </c>
      <c r="AT112" s="129" t="s">
        <v>71</v>
      </c>
      <c r="AU112" s="129" t="s">
        <v>79</v>
      </c>
      <c r="AY112" s="122" t="s">
        <v>132</v>
      </c>
      <c r="BK112" s="130">
        <f>SUM(BK113:BK167)</f>
        <v>0</v>
      </c>
    </row>
    <row r="113" spans="2:65" s="1" customFormat="1" ht="33" customHeight="1">
      <c r="B113" s="34"/>
      <c r="C113" s="133" t="s">
        <v>154</v>
      </c>
      <c r="D113" s="133" t="s">
        <v>134</v>
      </c>
      <c r="E113" s="134" t="s">
        <v>1062</v>
      </c>
      <c r="F113" s="135" t="s">
        <v>1063</v>
      </c>
      <c r="G113" s="136" t="s">
        <v>137</v>
      </c>
      <c r="H113" s="137">
        <v>80</v>
      </c>
      <c r="I113" s="138"/>
      <c r="J113" s="139">
        <f>ROUND(I113*H113,2)</f>
        <v>0</v>
      </c>
      <c r="K113" s="135" t="s">
        <v>138</v>
      </c>
      <c r="L113" s="34"/>
      <c r="M113" s="140" t="s">
        <v>19</v>
      </c>
      <c r="N113" s="141" t="s">
        <v>43</v>
      </c>
      <c r="P113" s="142">
        <f>O113*H113</f>
        <v>0</v>
      </c>
      <c r="Q113" s="142">
        <v>0</v>
      </c>
      <c r="R113" s="142">
        <f>Q113*H113</f>
        <v>0</v>
      </c>
      <c r="S113" s="142">
        <v>0</v>
      </c>
      <c r="T113" s="143">
        <f>S113*H113</f>
        <v>0</v>
      </c>
      <c r="AR113" s="144" t="s">
        <v>726</v>
      </c>
      <c r="AT113" s="144" t="s">
        <v>134</v>
      </c>
      <c r="AU113" s="144" t="s">
        <v>81</v>
      </c>
      <c r="AY113" s="19" t="s">
        <v>132</v>
      </c>
      <c r="BE113" s="145">
        <f>IF(N113="základní",J113,0)</f>
        <v>0</v>
      </c>
      <c r="BF113" s="145">
        <f>IF(N113="snížená",J113,0)</f>
        <v>0</v>
      </c>
      <c r="BG113" s="145">
        <f>IF(N113="zákl. přenesená",J113,0)</f>
        <v>0</v>
      </c>
      <c r="BH113" s="145">
        <f>IF(N113="sníž. přenesená",J113,0)</f>
        <v>0</v>
      </c>
      <c r="BI113" s="145">
        <f>IF(N113="nulová",J113,0)</f>
        <v>0</v>
      </c>
      <c r="BJ113" s="19" t="s">
        <v>79</v>
      </c>
      <c r="BK113" s="145">
        <f>ROUND(I113*H113,2)</f>
        <v>0</v>
      </c>
      <c r="BL113" s="19" t="s">
        <v>726</v>
      </c>
      <c r="BM113" s="144" t="s">
        <v>1064</v>
      </c>
    </row>
    <row r="114" spans="2:65" s="1" customFormat="1" ht="28.8">
      <c r="B114" s="34"/>
      <c r="D114" s="146" t="s">
        <v>141</v>
      </c>
      <c r="F114" s="147" t="s">
        <v>1065</v>
      </c>
      <c r="I114" s="148"/>
      <c r="L114" s="34"/>
      <c r="M114" s="149"/>
      <c r="T114" s="55"/>
      <c r="AT114" s="19" t="s">
        <v>141</v>
      </c>
      <c r="AU114" s="19" t="s">
        <v>81</v>
      </c>
    </row>
    <row r="115" spans="2:65" s="1" customFormat="1" ht="10.199999999999999">
      <c r="B115" s="34"/>
      <c r="D115" s="150" t="s">
        <v>143</v>
      </c>
      <c r="F115" s="151" t="s">
        <v>1066</v>
      </c>
      <c r="I115" s="148"/>
      <c r="L115" s="34"/>
      <c r="M115" s="149"/>
      <c r="T115" s="55"/>
      <c r="AT115" s="19" t="s">
        <v>143</v>
      </c>
      <c r="AU115" s="19" t="s">
        <v>81</v>
      </c>
    </row>
    <row r="116" spans="2:65" s="13" customFormat="1" ht="10.199999999999999">
      <c r="B116" s="158"/>
      <c r="D116" s="146" t="s">
        <v>145</v>
      </c>
      <c r="E116" s="159" t="s">
        <v>19</v>
      </c>
      <c r="F116" s="160" t="s">
        <v>1067</v>
      </c>
      <c r="H116" s="161">
        <v>80</v>
      </c>
      <c r="I116" s="162"/>
      <c r="L116" s="158"/>
      <c r="M116" s="163"/>
      <c r="T116" s="164"/>
      <c r="AT116" s="159" t="s">
        <v>145</v>
      </c>
      <c r="AU116" s="159" t="s">
        <v>81</v>
      </c>
      <c r="AV116" s="13" t="s">
        <v>81</v>
      </c>
      <c r="AW116" s="13" t="s">
        <v>33</v>
      </c>
      <c r="AX116" s="13" t="s">
        <v>79</v>
      </c>
      <c r="AY116" s="159" t="s">
        <v>132</v>
      </c>
    </row>
    <row r="117" spans="2:65" s="1" customFormat="1" ht="24.15" customHeight="1">
      <c r="B117" s="34"/>
      <c r="C117" s="133" t="s">
        <v>139</v>
      </c>
      <c r="D117" s="133" t="s">
        <v>134</v>
      </c>
      <c r="E117" s="134" t="s">
        <v>1068</v>
      </c>
      <c r="F117" s="135" t="s">
        <v>1069</v>
      </c>
      <c r="G117" s="136" t="s">
        <v>422</v>
      </c>
      <c r="H117" s="137">
        <v>1</v>
      </c>
      <c r="I117" s="138"/>
      <c r="J117" s="139">
        <f>ROUND(I117*H117,2)</f>
        <v>0</v>
      </c>
      <c r="K117" s="135" t="s">
        <v>138</v>
      </c>
      <c r="L117" s="34"/>
      <c r="M117" s="140" t="s">
        <v>19</v>
      </c>
      <c r="N117" s="141" t="s">
        <v>43</v>
      </c>
      <c r="P117" s="142">
        <f>O117*H117</f>
        <v>0</v>
      </c>
      <c r="Q117" s="142">
        <v>0</v>
      </c>
      <c r="R117" s="142">
        <f>Q117*H117</f>
        <v>0</v>
      </c>
      <c r="S117" s="142">
        <v>0</v>
      </c>
      <c r="T117" s="143">
        <f>S117*H117</f>
        <v>0</v>
      </c>
      <c r="AR117" s="144" t="s">
        <v>726</v>
      </c>
      <c r="AT117" s="144" t="s">
        <v>134</v>
      </c>
      <c r="AU117" s="144" t="s">
        <v>81</v>
      </c>
      <c r="AY117" s="19" t="s">
        <v>132</v>
      </c>
      <c r="BE117" s="145">
        <f>IF(N117="základní",J117,0)</f>
        <v>0</v>
      </c>
      <c r="BF117" s="145">
        <f>IF(N117="snížená",J117,0)</f>
        <v>0</v>
      </c>
      <c r="BG117" s="145">
        <f>IF(N117="zákl. přenesená",J117,0)</f>
        <v>0</v>
      </c>
      <c r="BH117" s="145">
        <f>IF(N117="sníž. přenesená",J117,0)</f>
        <v>0</v>
      </c>
      <c r="BI117" s="145">
        <f>IF(N117="nulová",J117,0)</f>
        <v>0</v>
      </c>
      <c r="BJ117" s="19" t="s">
        <v>79</v>
      </c>
      <c r="BK117" s="145">
        <f>ROUND(I117*H117,2)</f>
        <v>0</v>
      </c>
      <c r="BL117" s="19" t="s">
        <v>726</v>
      </c>
      <c r="BM117" s="144" t="s">
        <v>1070</v>
      </c>
    </row>
    <row r="118" spans="2:65" s="1" customFormat="1" ht="19.2">
      <c r="B118" s="34"/>
      <c r="D118" s="146" t="s">
        <v>141</v>
      </c>
      <c r="F118" s="147" t="s">
        <v>1071</v>
      </c>
      <c r="I118" s="148"/>
      <c r="L118" s="34"/>
      <c r="M118" s="149"/>
      <c r="T118" s="55"/>
      <c r="AT118" s="19" t="s">
        <v>141</v>
      </c>
      <c r="AU118" s="19" t="s">
        <v>81</v>
      </c>
    </row>
    <row r="119" spans="2:65" s="1" customFormat="1" ht="10.199999999999999">
      <c r="B119" s="34"/>
      <c r="D119" s="150" t="s">
        <v>143</v>
      </c>
      <c r="F119" s="151" t="s">
        <v>1072</v>
      </c>
      <c r="I119" s="148"/>
      <c r="L119" s="34"/>
      <c r="M119" s="149"/>
      <c r="T119" s="55"/>
      <c r="AT119" s="19" t="s">
        <v>143</v>
      </c>
      <c r="AU119" s="19" t="s">
        <v>81</v>
      </c>
    </row>
    <row r="120" spans="2:65" s="13" customFormat="1" ht="10.199999999999999">
      <c r="B120" s="158"/>
      <c r="D120" s="146" t="s">
        <v>145</v>
      </c>
      <c r="E120" s="159" t="s">
        <v>19</v>
      </c>
      <c r="F120" s="160" t="s">
        <v>1073</v>
      </c>
      <c r="H120" s="161">
        <v>1</v>
      </c>
      <c r="I120" s="162"/>
      <c r="L120" s="158"/>
      <c r="M120" s="163"/>
      <c r="T120" s="164"/>
      <c r="AT120" s="159" t="s">
        <v>145</v>
      </c>
      <c r="AU120" s="159" t="s">
        <v>81</v>
      </c>
      <c r="AV120" s="13" t="s">
        <v>81</v>
      </c>
      <c r="AW120" s="13" t="s">
        <v>33</v>
      </c>
      <c r="AX120" s="13" t="s">
        <v>79</v>
      </c>
      <c r="AY120" s="159" t="s">
        <v>132</v>
      </c>
    </row>
    <row r="121" spans="2:65" s="1" customFormat="1" ht="24.15" customHeight="1">
      <c r="B121" s="34"/>
      <c r="C121" s="133" t="s">
        <v>169</v>
      </c>
      <c r="D121" s="133" t="s">
        <v>134</v>
      </c>
      <c r="E121" s="134" t="s">
        <v>1074</v>
      </c>
      <c r="F121" s="135" t="s">
        <v>1075</v>
      </c>
      <c r="G121" s="136" t="s">
        <v>422</v>
      </c>
      <c r="H121" s="137">
        <v>1</v>
      </c>
      <c r="I121" s="138"/>
      <c r="J121" s="139">
        <f>ROUND(I121*H121,2)</f>
        <v>0</v>
      </c>
      <c r="K121" s="135" t="s">
        <v>138</v>
      </c>
      <c r="L121" s="34"/>
      <c r="M121" s="140" t="s">
        <v>19</v>
      </c>
      <c r="N121" s="141" t="s">
        <v>43</v>
      </c>
      <c r="P121" s="142">
        <f>O121*H121</f>
        <v>0</v>
      </c>
      <c r="Q121" s="142">
        <v>0</v>
      </c>
      <c r="R121" s="142">
        <f>Q121*H121</f>
        <v>0</v>
      </c>
      <c r="S121" s="142">
        <v>0</v>
      </c>
      <c r="T121" s="143">
        <f>S121*H121</f>
        <v>0</v>
      </c>
      <c r="AR121" s="144" t="s">
        <v>726</v>
      </c>
      <c r="AT121" s="144" t="s">
        <v>134</v>
      </c>
      <c r="AU121" s="144" t="s">
        <v>81</v>
      </c>
      <c r="AY121" s="19" t="s">
        <v>132</v>
      </c>
      <c r="BE121" s="145">
        <f>IF(N121="základní",J121,0)</f>
        <v>0</v>
      </c>
      <c r="BF121" s="145">
        <f>IF(N121="snížená",J121,0)</f>
        <v>0</v>
      </c>
      <c r="BG121" s="145">
        <f>IF(N121="zákl. přenesená",J121,0)</f>
        <v>0</v>
      </c>
      <c r="BH121" s="145">
        <f>IF(N121="sníž. přenesená",J121,0)</f>
        <v>0</v>
      </c>
      <c r="BI121" s="145">
        <f>IF(N121="nulová",J121,0)</f>
        <v>0</v>
      </c>
      <c r="BJ121" s="19" t="s">
        <v>79</v>
      </c>
      <c r="BK121" s="145">
        <f>ROUND(I121*H121,2)</f>
        <v>0</v>
      </c>
      <c r="BL121" s="19" t="s">
        <v>726</v>
      </c>
      <c r="BM121" s="144" t="s">
        <v>1076</v>
      </c>
    </row>
    <row r="122" spans="2:65" s="1" customFormat="1" ht="19.2">
      <c r="B122" s="34"/>
      <c r="D122" s="146" t="s">
        <v>141</v>
      </c>
      <c r="F122" s="147" t="s">
        <v>1077</v>
      </c>
      <c r="I122" s="148"/>
      <c r="L122" s="34"/>
      <c r="M122" s="149"/>
      <c r="T122" s="55"/>
      <c r="AT122" s="19" t="s">
        <v>141</v>
      </c>
      <c r="AU122" s="19" t="s">
        <v>81</v>
      </c>
    </row>
    <row r="123" spans="2:65" s="1" customFormat="1" ht="10.199999999999999">
      <c r="B123" s="34"/>
      <c r="D123" s="150" t="s">
        <v>143</v>
      </c>
      <c r="F123" s="151" t="s">
        <v>1078</v>
      </c>
      <c r="I123" s="148"/>
      <c r="L123" s="34"/>
      <c r="M123" s="149"/>
      <c r="T123" s="55"/>
      <c r="AT123" s="19" t="s">
        <v>143</v>
      </c>
      <c r="AU123" s="19" t="s">
        <v>81</v>
      </c>
    </row>
    <row r="124" spans="2:65" s="13" customFormat="1" ht="10.199999999999999">
      <c r="B124" s="158"/>
      <c r="D124" s="146" t="s">
        <v>145</v>
      </c>
      <c r="E124" s="159" t="s">
        <v>19</v>
      </c>
      <c r="F124" s="160" t="s">
        <v>1079</v>
      </c>
      <c r="H124" s="161">
        <v>1</v>
      </c>
      <c r="I124" s="162"/>
      <c r="L124" s="158"/>
      <c r="M124" s="163"/>
      <c r="T124" s="164"/>
      <c r="AT124" s="159" t="s">
        <v>145</v>
      </c>
      <c r="AU124" s="159" t="s">
        <v>81</v>
      </c>
      <c r="AV124" s="13" t="s">
        <v>81</v>
      </c>
      <c r="AW124" s="13" t="s">
        <v>33</v>
      </c>
      <c r="AX124" s="13" t="s">
        <v>79</v>
      </c>
      <c r="AY124" s="159" t="s">
        <v>132</v>
      </c>
    </row>
    <row r="125" spans="2:65" s="1" customFormat="1" ht="24.15" customHeight="1">
      <c r="B125" s="34"/>
      <c r="C125" s="133" t="s">
        <v>176</v>
      </c>
      <c r="D125" s="133" t="s">
        <v>134</v>
      </c>
      <c r="E125" s="134" t="s">
        <v>1080</v>
      </c>
      <c r="F125" s="135" t="s">
        <v>1081</v>
      </c>
      <c r="G125" s="136" t="s">
        <v>422</v>
      </c>
      <c r="H125" s="137">
        <v>2</v>
      </c>
      <c r="I125" s="138"/>
      <c r="J125" s="139">
        <f>ROUND(I125*H125,2)</f>
        <v>0</v>
      </c>
      <c r="K125" s="135" t="s">
        <v>138</v>
      </c>
      <c r="L125" s="34"/>
      <c r="M125" s="140" t="s">
        <v>19</v>
      </c>
      <c r="N125" s="141" t="s">
        <v>43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726</v>
      </c>
      <c r="AT125" s="144" t="s">
        <v>134</v>
      </c>
      <c r="AU125" s="144" t="s">
        <v>81</v>
      </c>
      <c r="AY125" s="19" t="s">
        <v>132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9" t="s">
        <v>79</v>
      </c>
      <c r="BK125" s="145">
        <f>ROUND(I125*H125,2)</f>
        <v>0</v>
      </c>
      <c r="BL125" s="19" t="s">
        <v>726</v>
      </c>
      <c r="BM125" s="144" t="s">
        <v>1082</v>
      </c>
    </row>
    <row r="126" spans="2:65" s="1" customFormat="1" ht="19.2">
      <c r="B126" s="34"/>
      <c r="D126" s="146" t="s">
        <v>141</v>
      </c>
      <c r="F126" s="147" t="s">
        <v>1083</v>
      </c>
      <c r="I126" s="148"/>
      <c r="L126" s="34"/>
      <c r="M126" s="149"/>
      <c r="T126" s="55"/>
      <c r="AT126" s="19" t="s">
        <v>141</v>
      </c>
      <c r="AU126" s="19" t="s">
        <v>81</v>
      </c>
    </row>
    <row r="127" spans="2:65" s="1" customFormat="1" ht="10.199999999999999">
      <c r="B127" s="34"/>
      <c r="D127" s="150" t="s">
        <v>143</v>
      </c>
      <c r="F127" s="151" t="s">
        <v>1084</v>
      </c>
      <c r="I127" s="148"/>
      <c r="L127" s="34"/>
      <c r="M127" s="149"/>
      <c r="T127" s="55"/>
      <c r="AT127" s="19" t="s">
        <v>143</v>
      </c>
      <c r="AU127" s="19" t="s">
        <v>81</v>
      </c>
    </row>
    <row r="128" spans="2:65" s="13" customFormat="1" ht="10.199999999999999">
      <c r="B128" s="158"/>
      <c r="D128" s="146" t="s">
        <v>145</v>
      </c>
      <c r="E128" s="159" t="s">
        <v>19</v>
      </c>
      <c r="F128" s="160" t="s">
        <v>1085</v>
      </c>
      <c r="H128" s="161">
        <v>2</v>
      </c>
      <c r="I128" s="162"/>
      <c r="L128" s="158"/>
      <c r="M128" s="163"/>
      <c r="T128" s="164"/>
      <c r="AT128" s="159" t="s">
        <v>145</v>
      </c>
      <c r="AU128" s="159" t="s">
        <v>81</v>
      </c>
      <c r="AV128" s="13" t="s">
        <v>81</v>
      </c>
      <c r="AW128" s="13" t="s">
        <v>33</v>
      </c>
      <c r="AX128" s="13" t="s">
        <v>79</v>
      </c>
      <c r="AY128" s="159" t="s">
        <v>132</v>
      </c>
    </row>
    <row r="129" spans="2:65" s="1" customFormat="1" ht="33" customHeight="1">
      <c r="B129" s="34"/>
      <c r="C129" s="133" t="s">
        <v>183</v>
      </c>
      <c r="D129" s="133" t="s">
        <v>134</v>
      </c>
      <c r="E129" s="134" t="s">
        <v>1086</v>
      </c>
      <c r="F129" s="135" t="s">
        <v>1087</v>
      </c>
      <c r="G129" s="136" t="s">
        <v>422</v>
      </c>
      <c r="H129" s="137">
        <v>1</v>
      </c>
      <c r="I129" s="138"/>
      <c r="J129" s="139">
        <f>ROUND(I129*H129,2)</f>
        <v>0</v>
      </c>
      <c r="K129" s="135" t="s">
        <v>138</v>
      </c>
      <c r="L129" s="34"/>
      <c r="M129" s="140" t="s">
        <v>19</v>
      </c>
      <c r="N129" s="141" t="s">
        <v>43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726</v>
      </c>
      <c r="AT129" s="144" t="s">
        <v>134</v>
      </c>
      <c r="AU129" s="144" t="s">
        <v>81</v>
      </c>
      <c r="AY129" s="19" t="s">
        <v>132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9" t="s">
        <v>79</v>
      </c>
      <c r="BK129" s="145">
        <f>ROUND(I129*H129,2)</f>
        <v>0</v>
      </c>
      <c r="BL129" s="19" t="s">
        <v>726</v>
      </c>
      <c r="BM129" s="144" t="s">
        <v>1088</v>
      </c>
    </row>
    <row r="130" spans="2:65" s="1" customFormat="1" ht="19.2">
      <c r="B130" s="34"/>
      <c r="D130" s="146" t="s">
        <v>141</v>
      </c>
      <c r="F130" s="147" t="s">
        <v>1089</v>
      </c>
      <c r="I130" s="148"/>
      <c r="L130" s="34"/>
      <c r="M130" s="149"/>
      <c r="T130" s="55"/>
      <c r="AT130" s="19" t="s">
        <v>141</v>
      </c>
      <c r="AU130" s="19" t="s">
        <v>81</v>
      </c>
    </row>
    <row r="131" spans="2:65" s="1" customFormat="1" ht="10.199999999999999">
      <c r="B131" s="34"/>
      <c r="D131" s="150" t="s">
        <v>143</v>
      </c>
      <c r="F131" s="151" t="s">
        <v>1090</v>
      </c>
      <c r="I131" s="148"/>
      <c r="L131" s="34"/>
      <c r="M131" s="149"/>
      <c r="T131" s="55"/>
      <c r="AT131" s="19" t="s">
        <v>143</v>
      </c>
      <c r="AU131" s="19" t="s">
        <v>81</v>
      </c>
    </row>
    <row r="132" spans="2:65" s="13" customFormat="1" ht="10.199999999999999">
      <c r="B132" s="158"/>
      <c r="D132" s="146" t="s">
        <v>145</v>
      </c>
      <c r="E132" s="159" t="s">
        <v>19</v>
      </c>
      <c r="F132" s="160" t="s">
        <v>1091</v>
      </c>
      <c r="H132" s="161">
        <v>1</v>
      </c>
      <c r="I132" s="162"/>
      <c r="L132" s="158"/>
      <c r="M132" s="163"/>
      <c r="T132" s="164"/>
      <c r="AT132" s="159" t="s">
        <v>145</v>
      </c>
      <c r="AU132" s="159" t="s">
        <v>81</v>
      </c>
      <c r="AV132" s="13" t="s">
        <v>81</v>
      </c>
      <c r="AW132" s="13" t="s">
        <v>33</v>
      </c>
      <c r="AX132" s="13" t="s">
        <v>79</v>
      </c>
      <c r="AY132" s="159" t="s">
        <v>132</v>
      </c>
    </row>
    <row r="133" spans="2:65" s="1" customFormat="1" ht="33" customHeight="1">
      <c r="B133" s="34"/>
      <c r="C133" s="133" t="s">
        <v>193</v>
      </c>
      <c r="D133" s="133" t="s">
        <v>134</v>
      </c>
      <c r="E133" s="134" t="s">
        <v>1092</v>
      </c>
      <c r="F133" s="135" t="s">
        <v>1093</v>
      </c>
      <c r="G133" s="136" t="s">
        <v>422</v>
      </c>
      <c r="H133" s="137">
        <v>1</v>
      </c>
      <c r="I133" s="138"/>
      <c r="J133" s="139">
        <f>ROUND(I133*H133,2)</f>
        <v>0</v>
      </c>
      <c r="K133" s="135" t="s">
        <v>138</v>
      </c>
      <c r="L133" s="34"/>
      <c r="M133" s="140" t="s">
        <v>19</v>
      </c>
      <c r="N133" s="141" t="s">
        <v>43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726</v>
      </c>
      <c r="AT133" s="144" t="s">
        <v>134</v>
      </c>
      <c r="AU133" s="144" t="s">
        <v>81</v>
      </c>
      <c r="AY133" s="19" t="s">
        <v>132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9" t="s">
        <v>79</v>
      </c>
      <c r="BK133" s="145">
        <f>ROUND(I133*H133,2)</f>
        <v>0</v>
      </c>
      <c r="BL133" s="19" t="s">
        <v>726</v>
      </c>
      <c r="BM133" s="144" t="s">
        <v>1094</v>
      </c>
    </row>
    <row r="134" spans="2:65" s="1" customFormat="1" ht="19.2">
      <c r="B134" s="34"/>
      <c r="D134" s="146" t="s">
        <v>141</v>
      </c>
      <c r="F134" s="147" t="s">
        <v>1095</v>
      </c>
      <c r="I134" s="148"/>
      <c r="L134" s="34"/>
      <c r="M134" s="149"/>
      <c r="T134" s="55"/>
      <c r="AT134" s="19" t="s">
        <v>141</v>
      </c>
      <c r="AU134" s="19" t="s">
        <v>81</v>
      </c>
    </row>
    <row r="135" spans="2:65" s="1" customFormat="1" ht="10.199999999999999">
      <c r="B135" s="34"/>
      <c r="D135" s="150" t="s">
        <v>143</v>
      </c>
      <c r="F135" s="151" t="s">
        <v>1096</v>
      </c>
      <c r="I135" s="148"/>
      <c r="L135" s="34"/>
      <c r="M135" s="149"/>
      <c r="T135" s="55"/>
      <c r="AT135" s="19" t="s">
        <v>143</v>
      </c>
      <c r="AU135" s="19" t="s">
        <v>81</v>
      </c>
    </row>
    <row r="136" spans="2:65" s="13" customFormat="1" ht="10.199999999999999">
      <c r="B136" s="158"/>
      <c r="D136" s="146" t="s">
        <v>145</v>
      </c>
      <c r="E136" s="159" t="s">
        <v>19</v>
      </c>
      <c r="F136" s="160" t="s">
        <v>1091</v>
      </c>
      <c r="H136" s="161">
        <v>1</v>
      </c>
      <c r="I136" s="162"/>
      <c r="L136" s="158"/>
      <c r="M136" s="163"/>
      <c r="T136" s="164"/>
      <c r="AT136" s="159" t="s">
        <v>145</v>
      </c>
      <c r="AU136" s="159" t="s">
        <v>81</v>
      </c>
      <c r="AV136" s="13" t="s">
        <v>81</v>
      </c>
      <c r="AW136" s="13" t="s">
        <v>33</v>
      </c>
      <c r="AX136" s="13" t="s">
        <v>79</v>
      </c>
      <c r="AY136" s="159" t="s">
        <v>132</v>
      </c>
    </row>
    <row r="137" spans="2:65" s="1" customFormat="1" ht="33" customHeight="1">
      <c r="B137" s="34"/>
      <c r="C137" s="133" t="s">
        <v>202</v>
      </c>
      <c r="D137" s="133" t="s">
        <v>134</v>
      </c>
      <c r="E137" s="134" t="s">
        <v>1097</v>
      </c>
      <c r="F137" s="135" t="s">
        <v>1098</v>
      </c>
      <c r="G137" s="136" t="s">
        <v>422</v>
      </c>
      <c r="H137" s="137">
        <v>2</v>
      </c>
      <c r="I137" s="138"/>
      <c r="J137" s="139">
        <f>ROUND(I137*H137,2)</f>
        <v>0</v>
      </c>
      <c r="K137" s="135" t="s">
        <v>138</v>
      </c>
      <c r="L137" s="34"/>
      <c r="M137" s="140" t="s">
        <v>19</v>
      </c>
      <c r="N137" s="141" t="s">
        <v>43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726</v>
      </c>
      <c r="AT137" s="144" t="s">
        <v>134</v>
      </c>
      <c r="AU137" s="144" t="s">
        <v>81</v>
      </c>
      <c r="AY137" s="19" t="s">
        <v>132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9" t="s">
        <v>79</v>
      </c>
      <c r="BK137" s="145">
        <f>ROUND(I137*H137,2)</f>
        <v>0</v>
      </c>
      <c r="BL137" s="19" t="s">
        <v>726</v>
      </c>
      <c r="BM137" s="144" t="s">
        <v>1099</v>
      </c>
    </row>
    <row r="138" spans="2:65" s="1" customFormat="1" ht="19.2">
      <c r="B138" s="34"/>
      <c r="D138" s="146" t="s">
        <v>141</v>
      </c>
      <c r="F138" s="147" t="s">
        <v>1100</v>
      </c>
      <c r="I138" s="148"/>
      <c r="L138" s="34"/>
      <c r="M138" s="149"/>
      <c r="T138" s="55"/>
      <c r="AT138" s="19" t="s">
        <v>141</v>
      </c>
      <c r="AU138" s="19" t="s">
        <v>81</v>
      </c>
    </row>
    <row r="139" spans="2:65" s="1" customFormat="1" ht="10.199999999999999">
      <c r="B139" s="34"/>
      <c r="D139" s="150" t="s">
        <v>143</v>
      </c>
      <c r="F139" s="151" t="s">
        <v>1101</v>
      </c>
      <c r="I139" s="148"/>
      <c r="L139" s="34"/>
      <c r="M139" s="149"/>
      <c r="T139" s="55"/>
      <c r="AT139" s="19" t="s">
        <v>143</v>
      </c>
      <c r="AU139" s="19" t="s">
        <v>81</v>
      </c>
    </row>
    <row r="140" spans="2:65" s="13" customFormat="1" ht="10.199999999999999">
      <c r="B140" s="158"/>
      <c r="D140" s="146" t="s">
        <v>145</v>
      </c>
      <c r="E140" s="159" t="s">
        <v>19</v>
      </c>
      <c r="F140" s="160" t="s">
        <v>1102</v>
      </c>
      <c r="H140" s="161">
        <v>2</v>
      </c>
      <c r="I140" s="162"/>
      <c r="L140" s="158"/>
      <c r="M140" s="163"/>
      <c r="T140" s="164"/>
      <c r="AT140" s="159" t="s">
        <v>145</v>
      </c>
      <c r="AU140" s="159" t="s">
        <v>81</v>
      </c>
      <c r="AV140" s="13" t="s">
        <v>81</v>
      </c>
      <c r="AW140" s="13" t="s">
        <v>33</v>
      </c>
      <c r="AX140" s="13" t="s">
        <v>79</v>
      </c>
      <c r="AY140" s="159" t="s">
        <v>132</v>
      </c>
    </row>
    <row r="141" spans="2:65" s="1" customFormat="1" ht="21.75" customHeight="1">
      <c r="B141" s="34"/>
      <c r="C141" s="179" t="s">
        <v>209</v>
      </c>
      <c r="D141" s="179" t="s">
        <v>329</v>
      </c>
      <c r="E141" s="180" t="s">
        <v>1103</v>
      </c>
      <c r="F141" s="181" t="s">
        <v>1104</v>
      </c>
      <c r="G141" s="182" t="s">
        <v>242</v>
      </c>
      <c r="H141" s="183">
        <v>0.5</v>
      </c>
      <c r="I141" s="184"/>
      <c r="J141" s="185">
        <f>ROUND(I141*H141,2)</f>
        <v>0</v>
      </c>
      <c r="K141" s="181" t="s">
        <v>19</v>
      </c>
      <c r="L141" s="186"/>
      <c r="M141" s="187" t="s">
        <v>19</v>
      </c>
      <c r="N141" s="188" t="s">
        <v>43</v>
      </c>
      <c r="P141" s="142">
        <f>O141*H141</f>
        <v>0</v>
      </c>
      <c r="Q141" s="142">
        <v>0</v>
      </c>
      <c r="R141" s="142">
        <f>Q141*H141</f>
        <v>0</v>
      </c>
      <c r="S141" s="142">
        <v>0</v>
      </c>
      <c r="T141" s="143">
        <f>S141*H141</f>
        <v>0</v>
      </c>
      <c r="AR141" s="144" t="s">
        <v>81</v>
      </c>
      <c r="AT141" s="144" t="s">
        <v>329</v>
      </c>
      <c r="AU141" s="144" t="s">
        <v>81</v>
      </c>
      <c r="AY141" s="19" t="s">
        <v>132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9" t="s">
        <v>79</v>
      </c>
      <c r="BK141" s="145">
        <f>ROUND(I141*H141,2)</f>
        <v>0</v>
      </c>
      <c r="BL141" s="19" t="s">
        <v>79</v>
      </c>
      <c r="BM141" s="144" t="s">
        <v>1105</v>
      </c>
    </row>
    <row r="142" spans="2:65" s="1" customFormat="1" ht="10.199999999999999">
      <c r="B142" s="34"/>
      <c r="D142" s="146" t="s">
        <v>141</v>
      </c>
      <c r="F142" s="147" t="s">
        <v>1104</v>
      </c>
      <c r="I142" s="148"/>
      <c r="L142" s="34"/>
      <c r="M142" s="149"/>
      <c r="T142" s="55"/>
      <c r="AT142" s="19" t="s">
        <v>141</v>
      </c>
      <c r="AU142" s="19" t="s">
        <v>81</v>
      </c>
    </row>
    <row r="143" spans="2:65" s="1" customFormat="1" ht="24.15" customHeight="1">
      <c r="B143" s="34"/>
      <c r="C143" s="133" t="s">
        <v>221</v>
      </c>
      <c r="D143" s="133" t="s">
        <v>134</v>
      </c>
      <c r="E143" s="134" t="s">
        <v>1106</v>
      </c>
      <c r="F143" s="135" t="s">
        <v>1107</v>
      </c>
      <c r="G143" s="136" t="s">
        <v>422</v>
      </c>
      <c r="H143" s="137">
        <v>1</v>
      </c>
      <c r="I143" s="138"/>
      <c r="J143" s="139">
        <f>ROUND(I143*H143,2)</f>
        <v>0</v>
      </c>
      <c r="K143" s="135" t="s">
        <v>138</v>
      </c>
      <c r="L143" s="34"/>
      <c r="M143" s="140" t="s">
        <v>19</v>
      </c>
      <c r="N143" s="141" t="s">
        <v>43</v>
      </c>
      <c r="P143" s="142">
        <f>O143*H143</f>
        <v>0</v>
      </c>
      <c r="Q143" s="142">
        <v>0</v>
      </c>
      <c r="R143" s="142">
        <f>Q143*H143</f>
        <v>0</v>
      </c>
      <c r="S143" s="142">
        <v>0</v>
      </c>
      <c r="T143" s="143">
        <f>S143*H143</f>
        <v>0</v>
      </c>
      <c r="AR143" s="144" t="s">
        <v>726</v>
      </c>
      <c r="AT143" s="144" t="s">
        <v>134</v>
      </c>
      <c r="AU143" s="144" t="s">
        <v>81</v>
      </c>
      <c r="AY143" s="19" t="s">
        <v>132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9" t="s">
        <v>79</v>
      </c>
      <c r="BK143" s="145">
        <f>ROUND(I143*H143,2)</f>
        <v>0</v>
      </c>
      <c r="BL143" s="19" t="s">
        <v>726</v>
      </c>
      <c r="BM143" s="144" t="s">
        <v>1108</v>
      </c>
    </row>
    <row r="144" spans="2:65" s="1" customFormat="1" ht="28.8">
      <c r="B144" s="34"/>
      <c r="D144" s="146" t="s">
        <v>141</v>
      </c>
      <c r="F144" s="147" t="s">
        <v>1109</v>
      </c>
      <c r="I144" s="148"/>
      <c r="L144" s="34"/>
      <c r="M144" s="149"/>
      <c r="T144" s="55"/>
      <c r="AT144" s="19" t="s">
        <v>141</v>
      </c>
      <c r="AU144" s="19" t="s">
        <v>81</v>
      </c>
    </row>
    <row r="145" spans="2:65" s="1" customFormat="1" ht="10.199999999999999">
      <c r="B145" s="34"/>
      <c r="D145" s="150" t="s">
        <v>143</v>
      </c>
      <c r="F145" s="151" t="s">
        <v>1110</v>
      </c>
      <c r="I145" s="148"/>
      <c r="L145" s="34"/>
      <c r="M145" s="149"/>
      <c r="T145" s="55"/>
      <c r="AT145" s="19" t="s">
        <v>143</v>
      </c>
      <c r="AU145" s="19" t="s">
        <v>81</v>
      </c>
    </row>
    <row r="146" spans="2:65" s="13" customFormat="1" ht="10.199999999999999">
      <c r="B146" s="158"/>
      <c r="D146" s="146" t="s">
        <v>145</v>
      </c>
      <c r="E146" s="159" t="s">
        <v>19</v>
      </c>
      <c r="F146" s="160" t="s">
        <v>1091</v>
      </c>
      <c r="H146" s="161">
        <v>1</v>
      </c>
      <c r="I146" s="162"/>
      <c r="L146" s="158"/>
      <c r="M146" s="163"/>
      <c r="T146" s="164"/>
      <c r="AT146" s="159" t="s">
        <v>145</v>
      </c>
      <c r="AU146" s="159" t="s">
        <v>81</v>
      </c>
      <c r="AV146" s="13" t="s">
        <v>81</v>
      </c>
      <c r="AW146" s="13" t="s">
        <v>33</v>
      </c>
      <c r="AX146" s="13" t="s">
        <v>79</v>
      </c>
      <c r="AY146" s="159" t="s">
        <v>132</v>
      </c>
    </row>
    <row r="147" spans="2:65" s="1" customFormat="1" ht="24.15" customHeight="1">
      <c r="B147" s="34"/>
      <c r="C147" s="133" t="s">
        <v>8</v>
      </c>
      <c r="D147" s="133" t="s">
        <v>134</v>
      </c>
      <c r="E147" s="134" t="s">
        <v>1111</v>
      </c>
      <c r="F147" s="135" t="s">
        <v>1112</v>
      </c>
      <c r="G147" s="136" t="s">
        <v>422</v>
      </c>
      <c r="H147" s="137">
        <v>1</v>
      </c>
      <c r="I147" s="138"/>
      <c r="J147" s="139">
        <f>ROUND(I147*H147,2)</f>
        <v>0</v>
      </c>
      <c r="K147" s="135" t="s">
        <v>138</v>
      </c>
      <c r="L147" s="34"/>
      <c r="M147" s="140" t="s">
        <v>19</v>
      </c>
      <c r="N147" s="141" t="s">
        <v>43</v>
      </c>
      <c r="P147" s="142">
        <f>O147*H147</f>
        <v>0</v>
      </c>
      <c r="Q147" s="142">
        <v>0</v>
      </c>
      <c r="R147" s="142">
        <f>Q147*H147</f>
        <v>0</v>
      </c>
      <c r="S147" s="142">
        <v>0</v>
      </c>
      <c r="T147" s="143">
        <f>S147*H147</f>
        <v>0</v>
      </c>
      <c r="AR147" s="144" t="s">
        <v>726</v>
      </c>
      <c r="AT147" s="144" t="s">
        <v>134</v>
      </c>
      <c r="AU147" s="144" t="s">
        <v>81</v>
      </c>
      <c r="AY147" s="19" t="s">
        <v>132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9" t="s">
        <v>79</v>
      </c>
      <c r="BK147" s="145">
        <f>ROUND(I147*H147,2)</f>
        <v>0</v>
      </c>
      <c r="BL147" s="19" t="s">
        <v>726</v>
      </c>
      <c r="BM147" s="144" t="s">
        <v>1113</v>
      </c>
    </row>
    <row r="148" spans="2:65" s="1" customFormat="1" ht="28.8">
      <c r="B148" s="34"/>
      <c r="D148" s="146" t="s">
        <v>141</v>
      </c>
      <c r="F148" s="147" t="s">
        <v>1114</v>
      </c>
      <c r="I148" s="148"/>
      <c r="L148" s="34"/>
      <c r="M148" s="149"/>
      <c r="T148" s="55"/>
      <c r="AT148" s="19" t="s">
        <v>141</v>
      </c>
      <c r="AU148" s="19" t="s">
        <v>81</v>
      </c>
    </row>
    <row r="149" spans="2:65" s="1" customFormat="1" ht="10.199999999999999">
      <c r="B149" s="34"/>
      <c r="D149" s="150" t="s">
        <v>143</v>
      </c>
      <c r="F149" s="151" t="s">
        <v>1115</v>
      </c>
      <c r="I149" s="148"/>
      <c r="L149" s="34"/>
      <c r="M149" s="149"/>
      <c r="T149" s="55"/>
      <c r="AT149" s="19" t="s">
        <v>143</v>
      </c>
      <c r="AU149" s="19" t="s">
        <v>81</v>
      </c>
    </row>
    <row r="150" spans="2:65" s="13" customFormat="1" ht="10.199999999999999">
      <c r="B150" s="158"/>
      <c r="D150" s="146" t="s">
        <v>145</v>
      </c>
      <c r="E150" s="159" t="s">
        <v>19</v>
      </c>
      <c r="F150" s="160" t="s">
        <v>1091</v>
      </c>
      <c r="H150" s="161">
        <v>1</v>
      </c>
      <c r="I150" s="162"/>
      <c r="L150" s="158"/>
      <c r="M150" s="163"/>
      <c r="T150" s="164"/>
      <c r="AT150" s="159" t="s">
        <v>145</v>
      </c>
      <c r="AU150" s="159" t="s">
        <v>81</v>
      </c>
      <c r="AV150" s="13" t="s">
        <v>81</v>
      </c>
      <c r="AW150" s="13" t="s">
        <v>33</v>
      </c>
      <c r="AX150" s="13" t="s">
        <v>79</v>
      </c>
      <c r="AY150" s="159" t="s">
        <v>132</v>
      </c>
    </row>
    <row r="151" spans="2:65" s="1" customFormat="1" ht="24.15" customHeight="1">
      <c r="B151" s="34"/>
      <c r="C151" s="133" t="s">
        <v>239</v>
      </c>
      <c r="D151" s="133" t="s">
        <v>134</v>
      </c>
      <c r="E151" s="134" t="s">
        <v>1116</v>
      </c>
      <c r="F151" s="135" t="s">
        <v>1117</v>
      </c>
      <c r="G151" s="136" t="s">
        <v>422</v>
      </c>
      <c r="H151" s="137">
        <v>2</v>
      </c>
      <c r="I151" s="138"/>
      <c r="J151" s="139">
        <f>ROUND(I151*H151,2)</f>
        <v>0</v>
      </c>
      <c r="K151" s="135" t="s">
        <v>138</v>
      </c>
      <c r="L151" s="34"/>
      <c r="M151" s="140" t="s">
        <v>19</v>
      </c>
      <c r="N151" s="141" t="s">
        <v>43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726</v>
      </c>
      <c r="AT151" s="144" t="s">
        <v>134</v>
      </c>
      <c r="AU151" s="144" t="s">
        <v>81</v>
      </c>
      <c r="AY151" s="19" t="s">
        <v>132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9" t="s">
        <v>79</v>
      </c>
      <c r="BK151" s="145">
        <f>ROUND(I151*H151,2)</f>
        <v>0</v>
      </c>
      <c r="BL151" s="19" t="s">
        <v>726</v>
      </c>
      <c r="BM151" s="144" t="s">
        <v>1118</v>
      </c>
    </row>
    <row r="152" spans="2:65" s="1" customFormat="1" ht="28.8">
      <c r="B152" s="34"/>
      <c r="D152" s="146" t="s">
        <v>141</v>
      </c>
      <c r="F152" s="147" t="s">
        <v>1119</v>
      </c>
      <c r="I152" s="148"/>
      <c r="L152" s="34"/>
      <c r="M152" s="149"/>
      <c r="T152" s="55"/>
      <c r="AT152" s="19" t="s">
        <v>141</v>
      </c>
      <c r="AU152" s="19" t="s">
        <v>81</v>
      </c>
    </row>
    <row r="153" spans="2:65" s="1" customFormat="1" ht="10.199999999999999">
      <c r="B153" s="34"/>
      <c r="D153" s="150" t="s">
        <v>143</v>
      </c>
      <c r="F153" s="151" t="s">
        <v>1120</v>
      </c>
      <c r="I153" s="148"/>
      <c r="L153" s="34"/>
      <c r="M153" s="149"/>
      <c r="T153" s="55"/>
      <c r="AT153" s="19" t="s">
        <v>143</v>
      </c>
      <c r="AU153" s="19" t="s">
        <v>81</v>
      </c>
    </row>
    <row r="154" spans="2:65" s="13" customFormat="1" ht="10.199999999999999">
      <c r="B154" s="158"/>
      <c r="D154" s="146" t="s">
        <v>145</v>
      </c>
      <c r="E154" s="159" t="s">
        <v>19</v>
      </c>
      <c r="F154" s="160" t="s">
        <v>1102</v>
      </c>
      <c r="H154" s="161">
        <v>2</v>
      </c>
      <c r="I154" s="162"/>
      <c r="L154" s="158"/>
      <c r="M154" s="163"/>
      <c r="T154" s="164"/>
      <c r="AT154" s="159" t="s">
        <v>145</v>
      </c>
      <c r="AU154" s="159" t="s">
        <v>81</v>
      </c>
      <c r="AV154" s="13" t="s">
        <v>81</v>
      </c>
      <c r="AW154" s="13" t="s">
        <v>33</v>
      </c>
      <c r="AX154" s="13" t="s">
        <v>79</v>
      </c>
      <c r="AY154" s="159" t="s">
        <v>132</v>
      </c>
    </row>
    <row r="155" spans="2:65" s="1" customFormat="1" ht="24.15" customHeight="1">
      <c r="B155" s="34"/>
      <c r="C155" s="133" t="s">
        <v>247</v>
      </c>
      <c r="D155" s="133" t="s">
        <v>134</v>
      </c>
      <c r="E155" s="134" t="s">
        <v>1121</v>
      </c>
      <c r="F155" s="135" t="s">
        <v>1122</v>
      </c>
      <c r="G155" s="136" t="s">
        <v>137</v>
      </c>
      <c r="H155" s="137">
        <v>80</v>
      </c>
      <c r="I155" s="138"/>
      <c r="J155" s="139">
        <f>ROUND(I155*H155,2)</f>
        <v>0</v>
      </c>
      <c r="K155" s="135" t="s">
        <v>138</v>
      </c>
      <c r="L155" s="34"/>
      <c r="M155" s="140" t="s">
        <v>19</v>
      </c>
      <c r="N155" s="141" t="s">
        <v>43</v>
      </c>
      <c r="P155" s="142">
        <f>O155*H155</f>
        <v>0</v>
      </c>
      <c r="Q155" s="142">
        <v>0</v>
      </c>
      <c r="R155" s="142">
        <f>Q155*H155</f>
        <v>0</v>
      </c>
      <c r="S155" s="142">
        <v>0</v>
      </c>
      <c r="T155" s="143">
        <f>S155*H155</f>
        <v>0</v>
      </c>
      <c r="AR155" s="144" t="s">
        <v>79</v>
      </c>
      <c r="AT155" s="144" t="s">
        <v>134</v>
      </c>
      <c r="AU155" s="144" t="s">
        <v>81</v>
      </c>
      <c r="AY155" s="19" t="s">
        <v>132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9" t="s">
        <v>79</v>
      </c>
      <c r="BK155" s="145">
        <f>ROUND(I155*H155,2)</f>
        <v>0</v>
      </c>
      <c r="BL155" s="19" t="s">
        <v>79</v>
      </c>
      <c r="BM155" s="144" t="s">
        <v>1123</v>
      </c>
    </row>
    <row r="156" spans="2:65" s="1" customFormat="1" ht="19.2">
      <c r="B156" s="34"/>
      <c r="D156" s="146" t="s">
        <v>141</v>
      </c>
      <c r="F156" s="147" t="s">
        <v>1124</v>
      </c>
      <c r="I156" s="148"/>
      <c r="L156" s="34"/>
      <c r="M156" s="149"/>
      <c r="T156" s="55"/>
      <c r="AT156" s="19" t="s">
        <v>141</v>
      </c>
      <c r="AU156" s="19" t="s">
        <v>81</v>
      </c>
    </row>
    <row r="157" spans="2:65" s="1" customFormat="1" ht="10.199999999999999">
      <c r="B157" s="34"/>
      <c r="D157" s="150" t="s">
        <v>143</v>
      </c>
      <c r="F157" s="151" t="s">
        <v>1125</v>
      </c>
      <c r="I157" s="148"/>
      <c r="L157" s="34"/>
      <c r="M157" s="149"/>
      <c r="T157" s="55"/>
      <c r="AT157" s="19" t="s">
        <v>143</v>
      </c>
      <c r="AU157" s="19" t="s">
        <v>81</v>
      </c>
    </row>
    <row r="158" spans="2:65" s="13" customFormat="1" ht="10.199999999999999">
      <c r="B158" s="158"/>
      <c r="D158" s="146" t="s">
        <v>145</v>
      </c>
      <c r="E158" s="159" t="s">
        <v>19</v>
      </c>
      <c r="F158" s="160" t="s">
        <v>1067</v>
      </c>
      <c r="H158" s="161">
        <v>80</v>
      </c>
      <c r="I158" s="162"/>
      <c r="L158" s="158"/>
      <c r="M158" s="163"/>
      <c r="T158" s="164"/>
      <c r="AT158" s="159" t="s">
        <v>145</v>
      </c>
      <c r="AU158" s="159" t="s">
        <v>81</v>
      </c>
      <c r="AV158" s="13" t="s">
        <v>81</v>
      </c>
      <c r="AW158" s="13" t="s">
        <v>33</v>
      </c>
      <c r="AX158" s="13" t="s">
        <v>79</v>
      </c>
      <c r="AY158" s="159" t="s">
        <v>132</v>
      </c>
    </row>
    <row r="159" spans="2:65" s="1" customFormat="1" ht="24.15" customHeight="1">
      <c r="B159" s="34"/>
      <c r="C159" s="133" t="s">
        <v>257</v>
      </c>
      <c r="D159" s="133" t="s">
        <v>134</v>
      </c>
      <c r="E159" s="134" t="s">
        <v>1126</v>
      </c>
      <c r="F159" s="135" t="s">
        <v>1127</v>
      </c>
      <c r="G159" s="136" t="s">
        <v>422</v>
      </c>
      <c r="H159" s="137">
        <v>2</v>
      </c>
      <c r="I159" s="138"/>
      <c r="J159" s="139">
        <f>ROUND(I159*H159,2)</f>
        <v>0</v>
      </c>
      <c r="K159" s="135" t="s">
        <v>138</v>
      </c>
      <c r="L159" s="34"/>
      <c r="M159" s="140" t="s">
        <v>19</v>
      </c>
      <c r="N159" s="141" t="s">
        <v>43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79</v>
      </c>
      <c r="AT159" s="144" t="s">
        <v>134</v>
      </c>
      <c r="AU159" s="144" t="s">
        <v>81</v>
      </c>
      <c r="AY159" s="19" t="s">
        <v>132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9" t="s">
        <v>79</v>
      </c>
      <c r="BK159" s="145">
        <f>ROUND(I159*H159,2)</f>
        <v>0</v>
      </c>
      <c r="BL159" s="19" t="s">
        <v>79</v>
      </c>
      <c r="BM159" s="144" t="s">
        <v>1128</v>
      </c>
    </row>
    <row r="160" spans="2:65" s="1" customFormat="1" ht="19.2">
      <c r="B160" s="34"/>
      <c r="D160" s="146" t="s">
        <v>141</v>
      </c>
      <c r="F160" s="147" t="s">
        <v>1129</v>
      </c>
      <c r="I160" s="148"/>
      <c r="L160" s="34"/>
      <c r="M160" s="149"/>
      <c r="T160" s="55"/>
      <c r="AT160" s="19" t="s">
        <v>141</v>
      </c>
      <c r="AU160" s="19" t="s">
        <v>81</v>
      </c>
    </row>
    <row r="161" spans="2:65" s="1" customFormat="1" ht="10.199999999999999">
      <c r="B161" s="34"/>
      <c r="D161" s="150" t="s">
        <v>143</v>
      </c>
      <c r="F161" s="151" t="s">
        <v>1130</v>
      </c>
      <c r="I161" s="148"/>
      <c r="L161" s="34"/>
      <c r="M161" s="149"/>
      <c r="T161" s="55"/>
      <c r="AT161" s="19" t="s">
        <v>143</v>
      </c>
      <c r="AU161" s="19" t="s">
        <v>81</v>
      </c>
    </row>
    <row r="162" spans="2:65" s="13" customFormat="1" ht="10.199999999999999">
      <c r="B162" s="158"/>
      <c r="D162" s="146" t="s">
        <v>145</v>
      </c>
      <c r="E162" s="159" t="s">
        <v>19</v>
      </c>
      <c r="F162" s="160" t="s">
        <v>1131</v>
      </c>
      <c r="H162" s="161">
        <v>2</v>
      </c>
      <c r="I162" s="162"/>
      <c r="L162" s="158"/>
      <c r="M162" s="163"/>
      <c r="T162" s="164"/>
      <c r="AT162" s="159" t="s">
        <v>145</v>
      </c>
      <c r="AU162" s="159" t="s">
        <v>81</v>
      </c>
      <c r="AV162" s="13" t="s">
        <v>81</v>
      </c>
      <c r="AW162" s="13" t="s">
        <v>33</v>
      </c>
      <c r="AX162" s="13" t="s">
        <v>79</v>
      </c>
      <c r="AY162" s="159" t="s">
        <v>132</v>
      </c>
    </row>
    <row r="163" spans="2:65" s="1" customFormat="1" ht="24.15" customHeight="1">
      <c r="B163" s="34"/>
      <c r="C163" s="133" t="s">
        <v>267</v>
      </c>
      <c r="D163" s="133" t="s">
        <v>134</v>
      </c>
      <c r="E163" s="134" t="s">
        <v>1132</v>
      </c>
      <c r="F163" s="135" t="s">
        <v>1133</v>
      </c>
      <c r="G163" s="136" t="s">
        <v>422</v>
      </c>
      <c r="H163" s="137">
        <v>2</v>
      </c>
      <c r="I163" s="138"/>
      <c r="J163" s="139">
        <f>ROUND(I163*H163,2)</f>
        <v>0</v>
      </c>
      <c r="K163" s="135" t="s">
        <v>138</v>
      </c>
      <c r="L163" s="34"/>
      <c r="M163" s="140" t="s">
        <v>19</v>
      </c>
      <c r="N163" s="141" t="s">
        <v>43</v>
      </c>
      <c r="P163" s="142">
        <f>O163*H163</f>
        <v>0</v>
      </c>
      <c r="Q163" s="142">
        <v>0</v>
      </c>
      <c r="R163" s="142">
        <f>Q163*H163</f>
        <v>0</v>
      </c>
      <c r="S163" s="142">
        <v>0</v>
      </c>
      <c r="T163" s="143">
        <f>S163*H163</f>
        <v>0</v>
      </c>
      <c r="AR163" s="144" t="s">
        <v>79</v>
      </c>
      <c r="AT163" s="144" t="s">
        <v>134</v>
      </c>
      <c r="AU163" s="144" t="s">
        <v>81</v>
      </c>
      <c r="AY163" s="19" t="s">
        <v>132</v>
      </c>
      <c r="BE163" s="145">
        <f>IF(N163="základní",J163,0)</f>
        <v>0</v>
      </c>
      <c r="BF163" s="145">
        <f>IF(N163="snížená",J163,0)</f>
        <v>0</v>
      </c>
      <c r="BG163" s="145">
        <f>IF(N163="zákl. přenesená",J163,0)</f>
        <v>0</v>
      </c>
      <c r="BH163" s="145">
        <f>IF(N163="sníž. přenesená",J163,0)</f>
        <v>0</v>
      </c>
      <c r="BI163" s="145">
        <f>IF(N163="nulová",J163,0)</f>
        <v>0</v>
      </c>
      <c r="BJ163" s="19" t="s">
        <v>79</v>
      </c>
      <c r="BK163" s="145">
        <f>ROUND(I163*H163,2)</f>
        <v>0</v>
      </c>
      <c r="BL163" s="19" t="s">
        <v>79</v>
      </c>
      <c r="BM163" s="144" t="s">
        <v>1134</v>
      </c>
    </row>
    <row r="164" spans="2:65" s="1" customFormat="1" ht="28.8">
      <c r="B164" s="34"/>
      <c r="D164" s="146" t="s">
        <v>141</v>
      </c>
      <c r="F164" s="147" t="s">
        <v>1135</v>
      </c>
      <c r="I164" s="148"/>
      <c r="L164" s="34"/>
      <c r="M164" s="149"/>
      <c r="T164" s="55"/>
      <c r="AT164" s="19" t="s">
        <v>141</v>
      </c>
      <c r="AU164" s="19" t="s">
        <v>81</v>
      </c>
    </row>
    <row r="165" spans="2:65" s="1" customFormat="1" ht="10.199999999999999">
      <c r="B165" s="34"/>
      <c r="D165" s="150" t="s">
        <v>143</v>
      </c>
      <c r="F165" s="151" t="s">
        <v>1136</v>
      </c>
      <c r="I165" s="148"/>
      <c r="L165" s="34"/>
      <c r="M165" s="149"/>
      <c r="T165" s="55"/>
      <c r="AT165" s="19" t="s">
        <v>143</v>
      </c>
      <c r="AU165" s="19" t="s">
        <v>81</v>
      </c>
    </row>
    <row r="166" spans="2:65" s="1" customFormat="1" ht="24.15" customHeight="1">
      <c r="B166" s="34"/>
      <c r="C166" s="133" t="s">
        <v>278</v>
      </c>
      <c r="D166" s="133" t="s">
        <v>134</v>
      </c>
      <c r="E166" s="134" t="s">
        <v>1137</v>
      </c>
      <c r="F166" s="135" t="s">
        <v>1138</v>
      </c>
      <c r="G166" s="136" t="s">
        <v>242</v>
      </c>
      <c r="H166" s="137">
        <v>3.1280000000000001</v>
      </c>
      <c r="I166" s="138"/>
      <c r="J166" s="139">
        <f>ROUND(I166*H166,2)</f>
        <v>0</v>
      </c>
      <c r="K166" s="135" t="s">
        <v>19</v>
      </c>
      <c r="L166" s="34"/>
      <c r="M166" s="140" t="s">
        <v>19</v>
      </c>
      <c r="N166" s="141" t="s">
        <v>43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79</v>
      </c>
      <c r="AT166" s="144" t="s">
        <v>134</v>
      </c>
      <c r="AU166" s="144" t="s">
        <v>81</v>
      </c>
      <c r="AY166" s="19" t="s">
        <v>132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9" t="s">
        <v>79</v>
      </c>
      <c r="BK166" s="145">
        <f>ROUND(I166*H166,2)</f>
        <v>0</v>
      </c>
      <c r="BL166" s="19" t="s">
        <v>79</v>
      </c>
      <c r="BM166" s="144" t="s">
        <v>1139</v>
      </c>
    </row>
    <row r="167" spans="2:65" s="1" customFormat="1" ht="19.2">
      <c r="B167" s="34"/>
      <c r="D167" s="146" t="s">
        <v>141</v>
      </c>
      <c r="F167" s="147" t="s">
        <v>1138</v>
      </c>
      <c r="I167" s="148"/>
      <c r="L167" s="34"/>
      <c r="M167" s="149"/>
      <c r="T167" s="55"/>
      <c r="AT167" s="19" t="s">
        <v>141</v>
      </c>
      <c r="AU167" s="19" t="s">
        <v>81</v>
      </c>
    </row>
    <row r="168" spans="2:65" s="11" customFormat="1" ht="22.8" customHeight="1">
      <c r="B168" s="121"/>
      <c r="D168" s="122" t="s">
        <v>71</v>
      </c>
      <c r="E168" s="131" t="s">
        <v>1140</v>
      </c>
      <c r="F168" s="131" t="s">
        <v>1141</v>
      </c>
      <c r="I168" s="124"/>
      <c r="J168" s="132">
        <f>BK168</f>
        <v>0</v>
      </c>
      <c r="L168" s="121"/>
      <c r="M168" s="126"/>
      <c r="P168" s="127">
        <f>P169+P201+P286+P287+P294+P483</f>
        <v>0</v>
      </c>
      <c r="R168" s="127">
        <f>R169+R201+R286+R287+R294+R483</f>
        <v>18.753</v>
      </c>
      <c r="T168" s="128">
        <f>T169+T201+T286+T287+T294+T483</f>
        <v>0</v>
      </c>
      <c r="AR168" s="122" t="s">
        <v>139</v>
      </c>
      <c r="AT168" s="129" t="s">
        <v>71</v>
      </c>
      <c r="AU168" s="129" t="s">
        <v>79</v>
      </c>
      <c r="AY168" s="122" t="s">
        <v>132</v>
      </c>
      <c r="BK168" s="130">
        <f>BK169+BK201+BK286+BK287+BK294+BK483</f>
        <v>0</v>
      </c>
    </row>
    <row r="169" spans="2:65" s="11" customFormat="1" ht="20.85" customHeight="1">
      <c r="B169" s="121"/>
      <c r="D169" s="122" t="s">
        <v>71</v>
      </c>
      <c r="E169" s="131" t="s">
        <v>1142</v>
      </c>
      <c r="F169" s="131" t="s">
        <v>1143</v>
      </c>
      <c r="I169" s="124"/>
      <c r="J169" s="132">
        <f>BK169</f>
        <v>0</v>
      </c>
      <c r="L169" s="121"/>
      <c r="M169" s="126"/>
      <c r="P169" s="127">
        <f>SUM(P170:P200)</f>
        <v>0</v>
      </c>
      <c r="R169" s="127">
        <f>SUM(R170:R200)</f>
        <v>7.0000000000000007E-5</v>
      </c>
      <c r="T169" s="128">
        <f>SUM(T170:T200)</f>
        <v>0</v>
      </c>
      <c r="AR169" s="122" t="s">
        <v>139</v>
      </c>
      <c r="AT169" s="129" t="s">
        <v>71</v>
      </c>
      <c r="AU169" s="129" t="s">
        <v>81</v>
      </c>
      <c r="AY169" s="122" t="s">
        <v>132</v>
      </c>
      <c r="BK169" s="130">
        <f>SUM(BK170:BK200)</f>
        <v>0</v>
      </c>
    </row>
    <row r="170" spans="2:65" s="1" customFormat="1" ht="24.15" customHeight="1">
      <c r="B170" s="34"/>
      <c r="C170" s="133" t="s">
        <v>290</v>
      </c>
      <c r="D170" s="133" t="s">
        <v>134</v>
      </c>
      <c r="E170" s="134" t="s">
        <v>1144</v>
      </c>
      <c r="F170" s="135" t="s">
        <v>1145</v>
      </c>
      <c r="G170" s="136" t="s">
        <v>137</v>
      </c>
      <c r="H170" s="137">
        <v>36</v>
      </c>
      <c r="I170" s="138"/>
      <c r="J170" s="139">
        <f>ROUND(I170*H170,2)</f>
        <v>0</v>
      </c>
      <c r="K170" s="135" t="s">
        <v>138</v>
      </c>
      <c r="L170" s="34"/>
      <c r="M170" s="140" t="s">
        <v>19</v>
      </c>
      <c r="N170" s="141" t="s">
        <v>43</v>
      </c>
      <c r="P170" s="142">
        <f>O170*H170</f>
        <v>0</v>
      </c>
      <c r="Q170" s="142">
        <v>0</v>
      </c>
      <c r="R170" s="142">
        <f>Q170*H170</f>
        <v>0</v>
      </c>
      <c r="S170" s="142">
        <v>0</v>
      </c>
      <c r="T170" s="143">
        <f>S170*H170</f>
        <v>0</v>
      </c>
      <c r="AR170" s="144" t="s">
        <v>139</v>
      </c>
      <c r="AT170" s="144" t="s">
        <v>134</v>
      </c>
      <c r="AU170" s="144" t="s">
        <v>154</v>
      </c>
      <c r="AY170" s="19" t="s">
        <v>132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9" t="s">
        <v>79</v>
      </c>
      <c r="BK170" s="145">
        <f>ROUND(I170*H170,2)</f>
        <v>0</v>
      </c>
      <c r="BL170" s="19" t="s">
        <v>139</v>
      </c>
      <c r="BM170" s="144" t="s">
        <v>1146</v>
      </c>
    </row>
    <row r="171" spans="2:65" s="1" customFormat="1" ht="10.199999999999999">
      <c r="B171" s="34"/>
      <c r="D171" s="146" t="s">
        <v>141</v>
      </c>
      <c r="F171" s="147" t="s">
        <v>1147</v>
      </c>
      <c r="I171" s="148"/>
      <c r="L171" s="34"/>
      <c r="M171" s="149"/>
      <c r="T171" s="55"/>
      <c r="AT171" s="19" t="s">
        <v>141</v>
      </c>
      <c r="AU171" s="19" t="s">
        <v>154</v>
      </c>
    </row>
    <row r="172" spans="2:65" s="1" customFormat="1" ht="10.199999999999999">
      <c r="B172" s="34"/>
      <c r="D172" s="150" t="s">
        <v>143</v>
      </c>
      <c r="F172" s="151" t="s">
        <v>1148</v>
      </c>
      <c r="I172" s="148"/>
      <c r="L172" s="34"/>
      <c r="M172" s="149"/>
      <c r="T172" s="55"/>
      <c r="AT172" s="19" t="s">
        <v>143</v>
      </c>
      <c r="AU172" s="19" t="s">
        <v>154</v>
      </c>
    </row>
    <row r="173" spans="2:65" s="13" customFormat="1" ht="10.199999999999999">
      <c r="B173" s="158"/>
      <c r="D173" s="146" t="s">
        <v>145</v>
      </c>
      <c r="E173" s="159" t="s">
        <v>1149</v>
      </c>
      <c r="F173" s="160" t="s">
        <v>1150</v>
      </c>
      <c r="H173" s="161">
        <v>36</v>
      </c>
      <c r="I173" s="162"/>
      <c r="L173" s="158"/>
      <c r="M173" s="163"/>
      <c r="T173" s="164"/>
      <c r="AT173" s="159" t="s">
        <v>145</v>
      </c>
      <c r="AU173" s="159" t="s">
        <v>154</v>
      </c>
      <c r="AV173" s="13" t="s">
        <v>81</v>
      </c>
      <c r="AW173" s="13" t="s">
        <v>33</v>
      </c>
      <c r="AX173" s="13" t="s">
        <v>79</v>
      </c>
      <c r="AY173" s="159" t="s">
        <v>132</v>
      </c>
    </row>
    <row r="174" spans="2:65" s="1" customFormat="1" ht="24.15" customHeight="1">
      <c r="B174" s="34"/>
      <c r="C174" s="133" t="s">
        <v>300</v>
      </c>
      <c r="D174" s="133" t="s">
        <v>134</v>
      </c>
      <c r="E174" s="134" t="s">
        <v>1151</v>
      </c>
      <c r="F174" s="135" t="s">
        <v>1152</v>
      </c>
      <c r="G174" s="136" t="s">
        <v>137</v>
      </c>
      <c r="H174" s="137">
        <v>36</v>
      </c>
      <c r="I174" s="138"/>
      <c r="J174" s="139">
        <f>ROUND(I174*H174,2)</f>
        <v>0</v>
      </c>
      <c r="K174" s="135" t="s">
        <v>138</v>
      </c>
      <c r="L174" s="34"/>
      <c r="M174" s="140" t="s">
        <v>19</v>
      </c>
      <c r="N174" s="141" t="s">
        <v>43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139</v>
      </c>
      <c r="AT174" s="144" t="s">
        <v>134</v>
      </c>
      <c r="AU174" s="144" t="s">
        <v>154</v>
      </c>
      <c r="AY174" s="19" t="s">
        <v>132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9" t="s">
        <v>79</v>
      </c>
      <c r="BK174" s="145">
        <f>ROUND(I174*H174,2)</f>
        <v>0</v>
      </c>
      <c r="BL174" s="19" t="s">
        <v>139</v>
      </c>
      <c r="BM174" s="144" t="s">
        <v>1153</v>
      </c>
    </row>
    <row r="175" spans="2:65" s="1" customFormat="1" ht="19.2">
      <c r="B175" s="34"/>
      <c r="D175" s="146" t="s">
        <v>141</v>
      </c>
      <c r="F175" s="147" t="s">
        <v>1154</v>
      </c>
      <c r="I175" s="148"/>
      <c r="L175" s="34"/>
      <c r="M175" s="149"/>
      <c r="T175" s="55"/>
      <c r="AT175" s="19" t="s">
        <v>141</v>
      </c>
      <c r="AU175" s="19" t="s">
        <v>154</v>
      </c>
    </row>
    <row r="176" spans="2:65" s="1" customFormat="1" ht="10.199999999999999">
      <c r="B176" s="34"/>
      <c r="D176" s="150" t="s">
        <v>143</v>
      </c>
      <c r="F176" s="151" t="s">
        <v>1155</v>
      </c>
      <c r="I176" s="148"/>
      <c r="L176" s="34"/>
      <c r="M176" s="149"/>
      <c r="T176" s="55"/>
      <c r="AT176" s="19" t="s">
        <v>143</v>
      </c>
      <c r="AU176" s="19" t="s">
        <v>154</v>
      </c>
    </row>
    <row r="177" spans="2:65" s="1" customFormat="1" ht="24.15" customHeight="1">
      <c r="B177" s="34"/>
      <c r="C177" s="133" t="s">
        <v>307</v>
      </c>
      <c r="D177" s="133" t="s">
        <v>134</v>
      </c>
      <c r="E177" s="134" t="s">
        <v>1137</v>
      </c>
      <c r="F177" s="135" t="s">
        <v>1138</v>
      </c>
      <c r="G177" s="136" t="s">
        <v>242</v>
      </c>
      <c r="H177" s="137">
        <v>1.98</v>
      </c>
      <c r="I177" s="138"/>
      <c r="J177" s="139">
        <f>ROUND(I177*H177,2)</f>
        <v>0</v>
      </c>
      <c r="K177" s="135" t="s">
        <v>19</v>
      </c>
      <c r="L177" s="34"/>
      <c r="M177" s="140" t="s">
        <v>19</v>
      </c>
      <c r="N177" s="141" t="s">
        <v>43</v>
      </c>
      <c r="P177" s="142">
        <f>O177*H177</f>
        <v>0</v>
      </c>
      <c r="Q177" s="142">
        <v>0</v>
      </c>
      <c r="R177" s="142">
        <f>Q177*H177</f>
        <v>0</v>
      </c>
      <c r="S177" s="142">
        <v>0</v>
      </c>
      <c r="T177" s="143">
        <f>S177*H177</f>
        <v>0</v>
      </c>
      <c r="AR177" s="144" t="s">
        <v>139</v>
      </c>
      <c r="AT177" s="144" t="s">
        <v>134</v>
      </c>
      <c r="AU177" s="144" t="s">
        <v>154</v>
      </c>
      <c r="AY177" s="19" t="s">
        <v>132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9" t="s">
        <v>79</v>
      </c>
      <c r="BK177" s="145">
        <f>ROUND(I177*H177,2)</f>
        <v>0</v>
      </c>
      <c r="BL177" s="19" t="s">
        <v>139</v>
      </c>
      <c r="BM177" s="144" t="s">
        <v>1156</v>
      </c>
    </row>
    <row r="178" spans="2:65" s="1" customFormat="1" ht="19.2">
      <c r="B178" s="34"/>
      <c r="D178" s="146" t="s">
        <v>141</v>
      </c>
      <c r="F178" s="147" t="s">
        <v>1138</v>
      </c>
      <c r="I178" s="148"/>
      <c r="L178" s="34"/>
      <c r="M178" s="149"/>
      <c r="T178" s="55"/>
      <c r="AT178" s="19" t="s">
        <v>141</v>
      </c>
      <c r="AU178" s="19" t="s">
        <v>154</v>
      </c>
    </row>
    <row r="179" spans="2:65" s="13" customFormat="1" ht="10.199999999999999">
      <c r="B179" s="158"/>
      <c r="D179" s="146" t="s">
        <v>145</v>
      </c>
      <c r="E179" s="159" t="s">
        <v>19</v>
      </c>
      <c r="F179" s="160" t="s">
        <v>1157</v>
      </c>
      <c r="H179" s="161">
        <v>1.98</v>
      </c>
      <c r="I179" s="162"/>
      <c r="L179" s="158"/>
      <c r="M179" s="163"/>
      <c r="T179" s="164"/>
      <c r="AT179" s="159" t="s">
        <v>145</v>
      </c>
      <c r="AU179" s="159" t="s">
        <v>154</v>
      </c>
      <c r="AV179" s="13" t="s">
        <v>81</v>
      </c>
      <c r="AW179" s="13" t="s">
        <v>33</v>
      </c>
      <c r="AX179" s="13" t="s">
        <v>79</v>
      </c>
      <c r="AY179" s="159" t="s">
        <v>132</v>
      </c>
    </row>
    <row r="180" spans="2:65" s="1" customFormat="1" ht="33" customHeight="1">
      <c r="B180" s="34"/>
      <c r="C180" s="133" t="s">
        <v>7</v>
      </c>
      <c r="D180" s="133" t="s">
        <v>134</v>
      </c>
      <c r="E180" s="134" t="s">
        <v>1158</v>
      </c>
      <c r="F180" s="135" t="s">
        <v>1159</v>
      </c>
      <c r="G180" s="136" t="s">
        <v>137</v>
      </c>
      <c r="H180" s="137">
        <v>140</v>
      </c>
      <c r="I180" s="138"/>
      <c r="J180" s="139">
        <f>ROUND(I180*H180,2)</f>
        <v>0</v>
      </c>
      <c r="K180" s="135" t="s">
        <v>19</v>
      </c>
      <c r="L180" s="34"/>
      <c r="M180" s="140" t="s">
        <v>19</v>
      </c>
      <c r="N180" s="141" t="s">
        <v>43</v>
      </c>
      <c r="P180" s="142">
        <f>O180*H180</f>
        <v>0</v>
      </c>
      <c r="Q180" s="142">
        <v>0</v>
      </c>
      <c r="R180" s="142">
        <f>Q180*H180</f>
        <v>0</v>
      </c>
      <c r="S180" s="142">
        <v>0</v>
      </c>
      <c r="T180" s="143">
        <f>S180*H180</f>
        <v>0</v>
      </c>
      <c r="AR180" s="144" t="s">
        <v>139</v>
      </c>
      <c r="AT180" s="144" t="s">
        <v>134</v>
      </c>
      <c r="AU180" s="144" t="s">
        <v>154</v>
      </c>
      <c r="AY180" s="19" t="s">
        <v>132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9" t="s">
        <v>79</v>
      </c>
      <c r="BK180" s="145">
        <f>ROUND(I180*H180,2)</f>
        <v>0</v>
      </c>
      <c r="BL180" s="19" t="s">
        <v>139</v>
      </c>
      <c r="BM180" s="144" t="s">
        <v>1160</v>
      </c>
    </row>
    <row r="181" spans="2:65" s="1" customFormat="1" ht="19.2">
      <c r="B181" s="34"/>
      <c r="D181" s="146" t="s">
        <v>141</v>
      </c>
      <c r="F181" s="147" t="s">
        <v>1159</v>
      </c>
      <c r="I181" s="148"/>
      <c r="L181" s="34"/>
      <c r="M181" s="149"/>
      <c r="T181" s="55"/>
      <c r="AT181" s="19" t="s">
        <v>141</v>
      </c>
      <c r="AU181" s="19" t="s">
        <v>154</v>
      </c>
    </row>
    <row r="182" spans="2:65" s="13" customFormat="1" ht="10.199999999999999">
      <c r="B182" s="158"/>
      <c r="D182" s="146" t="s">
        <v>145</v>
      </c>
      <c r="E182" s="159" t="s">
        <v>19</v>
      </c>
      <c r="F182" s="160" t="s">
        <v>1161</v>
      </c>
      <c r="H182" s="161">
        <v>140</v>
      </c>
      <c r="I182" s="162"/>
      <c r="L182" s="158"/>
      <c r="M182" s="163"/>
      <c r="T182" s="164"/>
      <c r="AT182" s="159" t="s">
        <v>145</v>
      </c>
      <c r="AU182" s="159" t="s">
        <v>154</v>
      </c>
      <c r="AV182" s="13" t="s">
        <v>81</v>
      </c>
      <c r="AW182" s="13" t="s">
        <v>33</v>
      </c>
      <c r="AX182" s="13" t="s">
        <v>79</v>
      </c>
      <c r="AY182" s="159" t="s">
        <v>132</v>
      </c>
    </row>
    <row r="183" spans="2:65" s="1" customFormat="1" ht="16.5" customHeight="1">
      <c r="B183" s="34"/>
      <c r="C183" s="179" t="s">
        <v>322</v>
      </c>
      <c r="D183" s="179" t="s">
        <v>329</v>
      </c>
      <c r="E183" s="180" t="s">
        <v>1162</v>
      </c>
      <c r="F183" s="181" t="s">
        <v>1163</v>
      </c>
      <c r="G183" s="182" t="s">
        <v>1164</v>
      </c>
      <c r="H183" s="183">
        <v>7.0000000000000007E-2</v>
      </c>
      <c r="I183" s="184"/>
      <c r="J183" s="185">
        <f>ROUND(I183*H183,2)</f>
        <v>0</v>
      </c>
      <c r="K183" s="181" t="s">
        <v>138</v>
      </c>
      <c r="L183" s="186"/>
      <c r="M183" s="187" t="s">
        <v>19</v>
      </c>
      <c r="N183" s="188" t="s">
        <v>43</v>
      </c>
      <c r="P183" s="142">
        <f>O183*H183</f>
        <v>0</v>
      </c>
      <c r="Q183" s="142">
        <v>1E-3</v>
      </c>
      <c r="R183" s="142">
        <f>Q183*H183</f>
        <v>7.0000000000000007E-5</v>
      </c>
      <c r="S183" s="142">
        <v>0</v>
      </c>
      <c r="T183" s="143">
        <f>S183*H183</f>
        <v>0</v>
      </c>
      <c r="AR183" s="144" t="s">
        <v>193</v>
      </c>
      <c r="AT183" s="144" t="s">
        <v>329</v>
      </c>
      <c r="AU183" s="144" t="s">
        <v>154</v>
      </c>
      <c r="AY183" s="19" t="s">
        <v>132</v>
      </c>
      <c r="BE183" s="145">
        <f>IF(N183="základní",J183,0)</f>
        <v>0</v>
      </c>
      <c r="BF183" s="145">
        <f>IF(N183="snížená",J183,0)</f>
        <v>0</v>
      </c>
      <c r="BG183" s="145">
        <f>IF(N183="zákl. přenesená",J183,0)</f>
        <v>0</v>
      </c>
      <c r="BH183" s="145">
        <f>IF(N183="sníž. přenesená",J183,0)</f>
        <v>0</v>
      </c>
      <c r="BI183" s="145">
        <f>IF(N183="nulová",J183,0)</f>
        <v>0</v>
      </c>
      <c r="BJ183" s="19" t="s">
        <v>79</v>
      </c>
      <c r="BK183" s="145">
        <f>ROUND(I183*H183,2)</f>
        <v>0</v>
      </c>
      <c r="BL183" s="19" t="s">
        <v>139</v>
      </c>
      <c r="BM183" s="144" t="s">
        <v>1165</v>
      </c>
    </row>
    <row r="184" spans="2:65" s="1" customFormat="1" ht="10.199999999999999">
      <c r="B184" s="34"/>
      <c r="D184" s="146" t="s">
        <v>141</v>
      </c>
      <c r="F184" s="147" t="s">
        <v>1163</v>
      </c>
      <c r="I184" s="148"/>
      <c r="L184" s="34"/>
      <c r="M184" s="149"/>
      <c r="T184" s="55"/>
      <c r="AT184" s="19" t="s">
        <v>141</v>
      </c>
      <c r="AU184" s="19" t="s">
        <v>154</v>
      </c>
    </row>
    <row r="185" spans="2:65" s="13" customFormat="1" ht="10.199999999999999">
      <c r="B185" s="158"/>
      <c r="D185" s="146" t="s">
        <v>145</v>
      </c>
      <c r="E185" s="159" t="s">
        <v>19</v>
      </c>
      <c r="F185" s="160" t="s">
        <v>1166</v>
      </c>
      <c r="H185" s="161">
        <v>7.0000000000000007E-2</v>
      </c>
      <c r="I185" s="162"/>
      <c r="L185" s="158"/>
      <c r="M185" s="163"/>
      <c r="T185" s="164"/>
      <c r="AT185" s="159" t="s">
        <v>145</v>
      </c>
      <c r="AU185" s="159" t="s">
        <v>154</v>
      </c>
      <c r="AV185" s="13" t="s">
        <v>81</v>
      </c>
      <c r="AW185" s="13" t="s">
        <v>33</v>
      </c>
      <c r="AX185" s="13" t="s">
        <v>79</v>
      </c>
      <c r="AY185" s="159" t="s">
        <v>132</v>
      </c>
    </row>
    <row r="186" spans="2:65" s="1" customFormat="1" ht="21.75" customHeight="1">
      <c r="B186" s="34"/>
      <c r="C186" s="133" t="s">
        <v>328</v>
      </c>
      <c r="D186" s="133" t="s">
        <v>134</v>
      </c>
      <c r="E186" s="134" t="s">
        <v>1167</v>
      </c>
      <c r="F186" s="135" t="s">
        <v>1168</v>
      </c>
      <c r="G186" s="136" t="s">
        <v>137</v>
      </c>
      <c r="H186" s="137">
        <v>70</v>
      </c>
      <c r="I186" s="138"/>
      <c r="J186" s="139">
        <f>ROUND(I186*H186,2)</f>
        <v>0</v>
      </c>
      <c r="K186" s="135" t="s">
        <v>138</v>
      </c>
      <c r="L186" s="34"/>
      <c r="M186" s="140" t="s">
        <v>19</v>
      </c>
      <c r="N186" s="141" t="s">
        <v>43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139</v>
      </c>
      <c r="AT186" s="144" t="s">
        <v>134</v>
      </c>
      <c r="AU186" s="144" t="s">
        <v>154</v>
      </c>
      <c r="AY186" s="19" t="s">
        <v>132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9" t="s">
        <v>79</v>
      </c>
      <c r="BK186" s="145">
        <f>ROUND(I186*H186,2)</f>
        <v>0</v>
      </c>
      <c r="BL186" s="19" t="s">
        <v>139</v>
      </c>
      <c r="BM186" s="144" t="s">
        <v>1169</v>
      </c>
    </row>
    <row r="187" spans="2:65" s="1" customFormat="1" ht="10.199999999999999">
      <c r="B187" s="34"/>
      <c r="D187" s="146" t="s">
        <v>141</v>
      </c>
      <c r="F187" s="147" t="s">
        <v>1170</v>
      </c>
      <c r="I187" s="148"/>
      <c r="L187" s="34"/>
      <c r="M187" s="149"/>
      <c r="T187" s="55"/>
      <c r="AT187" s="19" t="s">
        <v>141</v>
      </c>
      <c r="AU187" s="19" t="s">
        <v>154</v>
      </c>
    </row>
    <row r="188" spans="2:65" s="1" customFormat="1" ht="10.199999999999999">
      <c r="B188" s="34"/>
      <c r="D188" s="150" t="s">
        <v>143</v>
      </c>
      <c r="F188" s="151" t="s">
        <v>1171</v>
      </c>
      <c r="I188" s="148"/>
      <c r="L188" s="34"/>
      <c r="M188" s="149"/>
      <c r="T188" s="55"/>
      <c r="AT188" s="19" t="s">
        <v>143</v>
      </c>
      <c r="AU188" s="19" t="s">
        <v>154</v>
      </c>
    </row>
    <row r="189" spans="2:65" s="13" customFormat="1" ht="10.199999999999999">
      <c r="B189" s="158"/>
      <c r="D189" s="146" t="s">
        <v>145</v>
      </c>
      <c r="E189" s="159" t="s">
        <v>19</v>
      </c>
      <c r="F189" s="160" t="s">
        <v>1015</v>
      </c>
      <c r="H189" s="161">
        <v>70</v>
      </c>
      <c r="I189" s="162"/>
      <c r="L189" s="158"/>
      <c r="M189" s="163"/>
      <c r="T189" s="164"/>
      <c r="AT189" s="159" t="s">
        <v>145</v>
      </c>
      <c r="AU189" s="159" t="s">
        <v>154</v>
      </c>
      <c r="AV189" s="13" t="s">
        <v>81</v>
      </c>
      <c r="AW189" s="13" t="s">
        <v>33</v>
      </c>
      <c r="AX189" s="13" t="s">
        <v>79</v>
      </c>
      <c r="AY189" s="159" t="s">
        <v>132</v>
      </c>
    </row>
    <row r="190" spans="2:65" s="1" customFormat="1" ht="21.75" customHeight="1">
      <c r="B190" s="34"/>
      <c r="C190" s="133" t="s">
        <v>335</v>
      </c>
      <c r="D190" s="133" t="s">
        <v>134</v>
      </c>
      <c r="E190" s="134" t="s">
        <v>1172</v>
      </c>
      <c r="F190" s="135" t="s">
        <v>1173</v>
      </c>
      <c r="G190" s="136" t="s">
        <v>137</v>
      </c>
      <c r="H190" s="137">
        <v>70</v>
      </c>
      <c r="I190" s="138"/>
      <c r="J190" s="139">
        <f>ROUND(I190*H190,2)</f>
        <v>0</v>
      </c>
      <c r="K190" s="135" t="s">
        <v>138</v>
      </c>
      <c r="L190" s="34"/>
      <c r="M190" s="140" t="s">
        <v>19</v>
      </c>
      <c r="N190" s="141" t="s">
        <v>43</v>
      </c>
      <c r="P190" s="142">
        <f>O190*H190</f>
        <v>0</v>
      </c>
      <c r="Q190" s="142">
        <v>0</v>
      </c>
      <c r="R190" s="142">
        <f>Q190*H190</f>
        <v>0</v>
      </c>
      <c r="S190" s="142">
        <v>0</v>
      </c>
      <c r="T190" s="143">
        <f>S190*H190</f>
        <v>0</v>
      </c>
      <c r="AR190" s="144" t="s">
        <v>139</v>
      </c>
      <c r="AT190" s="144" t="s">
        <v>134</v>
      </c>
      <c r="AU190" s="144" t="s">
        <v>154</v>
      </c>
      <c r="AY190" s="19" t="s">
        <v>132</v>
      </c>
      <c r="BE190" s="145">
        <f>IF(N190="základní",J190,0)</f>
        <v>0</v>
      </c>
      <c r="BF190" s="145">
        <f>IF(N190="snížená",J190,0)</f>
        <v>0</v>
      </c>
      <c r="BG190" s="145">
        <f>IF(N190="zákl. přenesená",J190,0)</f>
        <v>0</v>
      </c>
      <c r="BH190" s="145">
        <f>IF(N190="sníž. přenesená",J190,0)</f>
        <v>0</v>
      </c>
      <c r="BI190" s="145">
        <f>IF(N190="nulová",J190,0)</f>
        <v>0</v>
      </c>
      <c r="BJ190" s="19" t="s">
        <v>79</v>
      </c>
      <c r="BK190" s="145">
        <f>ROUND(I190*H190,2)</f>
        <v>0</v>
      </c>
      <c r="BL190" s="19" t="s">
        <v>139</v>
      </c>
      <c r="BM190" s="144" t="s">
        <v>1174</v>
      </c>
    </row>
    <row r="191" spans="2:65" s="1" customFormat="1" ht="10.199999999999999">
      <c r="B191" s="34"/>
      <c r="D191" s="146" t="s">
        <v>141</v>
      </c>
      <c r="F191" s="147" t="s">
        <v>1175</v>
      </c>
      <c r="I191" s="148"/>
      <c r="L191" s="34"/>
      <c r="M191" s="149"/>
      <c r="T191" s="55"/>
      <c r="AT191" s="19" t="s">
        <v>141</v>
      </c>
      <c r="AU191" s="19" t="s">
        <v>154</v>
      </c>
    </row>
    <row r="192" spans="2:65" s="1" customFormat="1" ht="10.199999999999999">
      <c r="B192" s="34"/>
      <c r="D192" s="150" t="s">
        <v>143</v>
      </c>
      <c r="F192" s="151" t="s">
        <v>1176</v>
      </c>
      <c r="I192" s="148"/>
      <c r="L192" s="34"/>
      <c r="M192" s="149"/>
      <c r="T192" s="55"/>
      <c r="AT192" s="19" t="s">
        <v>143</v>
      </c>
      <c r="AU192" s="19" t="s">
        <v>154</v>
      </c>
    </row>
    <row r="193" spans="2:65" s="13" customFormat="1" ht="10.199999999999999">
      <c r="B193" s="158"/>
      <c r="D193" s="146" t="s">
        <v>145</v>
      </c>
      <c r="E193" s="159" t="s">
        <v>19</v>
      </c>
      <c r="F193" s="160" t="s">
        <v>1015</v>
      </c>
      <c r="H193" s="161">
        <v>70</v>
      </c>
      <c r="I193" s="162"/>
      <c r="L193" s="158"/>
      <c r="M193" s="163"/>
      <c r="T193" s="164"/>
      <c r="AT193" s="159" t="s">
        <v>145</v>
      </c>
      <c r="AU193" s="159" t="s">
        <v>154</v>
      </c>
      <c r="AV193" s="13" t="s">
        <v>81</v>
      </c>
      <c r="AW193" s="13" t="s">
        <v>33</v>
      </c>
      <c r="AX193" s="13" t="s">
        <v>79</v>
      </c>
      <c r="AY193" s="159" t="s">
        <v>132</v>
      </c>
    </row>
    <row r="194" spans="2:65" s="1" customFormat="1" ht="24.15" customHeight="1">
      <c r="B194" s="34"/>
      <c r="C194" s="133" t="s">
        <v>341</v>
      </c>
      <c r="D194" s="133" t="s">
        <v>134</v>
      </c>
      <c r="E194" s="134" t="s">
        <v>1177</v>
      </c>
      <c r="F194" s="135" t="s">
        <v>1178</v>
      </c>
      <c r="G194" s="136" t="s">
        <v>137</v>
      </c>
      <c r="H194" s="137">
        <v>70</v>
      </c>
      <c r="I194" s="138"/>
      <c r="J194" s="139">
        <f>ROUND(I194*H194,2)</f>
        <v>0</v>
      </c>
      <c r="K194" s="135" t="s">
        <v>138</v>
      </c>
      <c r="L194" s="34"/>
      <c r="M194" s="140" t="s">
        <v>19</v>
      </c>
      <c r="N194" s="141" t="s">
        <v>43</v>
      </c>
      <c r="P194" s="142">
        <f>O194*H194</f>
        <v>0</v>
      </c>
      <c r="Q194" s="142">
        <v>0</v>
      </c>
      <c r="R194" s="142">
        <f>Q194*H194</f>
        <v>0</v>
      </c>
      <c r="S194" s="142">
        <v>0</v>
      </c>
      <c r="T194" s="143">
        <f>S194*H194</f>
        <v>0</v>
      </c>
      <c r="AR194" s="144" t="s">
        <v>139</v>
      </c>
      <c r="AT194" s="144" t="s">
        <v>134</v>
      </c>
      <c r="AU194" s="144" t="s">
        <v>154</v>
      </c>
      <c r="AY194" s="19" t="s">
        <v>132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9" t="s">
        <v>79</v>
      </c>
      <c r="BK194" s="145">
        <f>ROUND(I194*H194,2)</f>
        <v>0</v>
      </c>
      <c r="BL194" s="19" t="s">
        <v>139</v>
      </c>
      <c r="BM194" s="144" t="s">
        <v>1179</v>
      </c>
    </row>
    <row r="195" spans="2:65" s="1" customFormat="1" ht="28.8">
      <c r="B195" s="34"/>
      <c r="D195" s="146" t="s">
        <v>141</v>
      </c>
      <c r="F195" s="147" t="s">
        <v>1180</v>
      </c>
      <c r="I195" s="148"/>
      <c r="L195" s="34"/>
      <c r="M195" s="149"/>
      <c r="T195" s="55"/>
      <c r="AT195" s="19" t="s">
        <v>141</v>
      </c>
      <c r="AU195" s="19" t="s">
        <v>154</v>
      </c>
    </row>
    <row r="196" spans="2:65" s="1" customFormat="1" ht="10.199999999999999">
      <c r="B196" s="34"/>
      <c r="D196" s="150" t="s">
        <v>143</v>
      </c>
      <c r="F196" s="151" t="s">
        <v>1181</v>
      </c>
      <c r="I196" s="148"/>
      <c r="L196" s="34"/>
      <c r="M196" s="149"/>
      <c r="T196" s="55"/>
      <c r="AT196" s="19" t="s">
        <v>143</v>
      </c>
      <c r="AU196" s="19" t="s">
        <v>154</v>
      </c>
    </row>
    <row r="197" spans="2:65" s="13" customFormat="1" ht="10.199999999999999">
      <c r="B197" s="158"/>
      <c r="D197" s="146" t="s">
        <v>145</v>
      </c>
      <c r="E197" s="159" t="s">
        <v>19</v>
      </c>
      <c r="F197" s="160" t="s">
        <v>1015</v>
      </c>
      <c r="H197" s="161">
        <v>70</v>
      </c>
      <c r="I197" s="162"/>
      <c r="L197" s="158"/>
      <c r="M197" s="163"/>
      <c r="T197" s="164"/>
      <c r="AT197" s="159" t="s">
        <v>145</v>
      </c>
      <c r="AU197" s="159" t="s">
        <v>154</v>
      </c>
      <c r="AV197" s="13" t="s">
        <v>81</v>
      </c>
      <c r="AW197" s="13" t="s">
        <v>33</v>
      </c>
      <c r="AX197" s="13" t="s">
        <v>79</v>
      </c>
      <c r="AY197" s="159" t="s">
        <v>132</v>
      </c>
    </row>
    <row r="198" spans="2:65" s="1" customFormat="1" ht="21.75" customHeight="1">
      <c r="B198" s="34"/>
      <c r="C198" s="179" t="s">
        <v>347</v>
      </c>
      <c r="D198" s="179" t="s">
        <v>329</v>
      </c>
      <c r="E198" s="180" t="s">
        <v>1182</v>
      </c>
      <c r="F198" s="181" t="s">
        <v>1104</v>
      </c>
      <c r="G198" s="182" t="s">
        <v>242</v>
      </c>
      <c r="H198" s="183">
        <v>14</v>
      </c>
      <c r="I198" s="184"/>
      <c r="J198" s="185">
        <f>ROUND(I198*H198,2)</f>
        <v>0</v>
      </c>
      <c r="K198" s="181" t="s">
        <v>19</v>
      </c>
      <c r="L198" s="186"/>
      <c r="M198" s="187" t="s">
        <v>19</v>
      </c>
      <c r="N198" s="188" t="s">
        <v>43</v>
      </c>
      <c r="P198" s="142">
        <f>O198*H198</f>
        <v>0</v>
      </c>
      <c r="Q198" s="142">
        <v>0</v>
      </c>
      <c r="R198" s="142">
        <f>Q198*H198</f>
        <v>0</v>
      </c>
      <c r="S198" s="142">
        <v>0</v>
      </c>
      <c r="T198" s="143">
        <f>S198*H198</f>
        <v>0</v>
      </c>
      <c r="AR198" s="144" t="s">
        <v>193</v>
      </c>
      <c r="AT198" s="144" t="s">
        <v>329</v>
      </c>
      <c r="AU198" s="144" t="s">
        <v>154</v>
      </c>
      <c r="AY198" s="19" t="s">
        <v>132</v>
      </c>
      <c r="BE198" s="145">
        <f>IF(N198="základní",J198,0)</f>
        <v>0</v>
      </c>
      <c r="BF198" s="145">
        <f>IF(N198="snížená",J198,0)</f>
        <v>0</v>
      </c>
      <c r="BG198" s="145">
        <f>IF(N198="zákl. přenesená",J198,0)</f>
        <v>0</v>
      </c>
      <c r="BH198" s="145">
        <f>IF(N198="sníž. přenesená",J198,0)</f>
        <v>0</v>
      </c>
      <c r="BI198" s="145">
        <f>IF(N198="nulová",J198,0)</f>
        <v>0</v>
      </c>
      <c r="BJ198" s="19" t="s">
        <v>79</v>
      </c>
      <c r="BK198" s="145">
        <f>ROUND(I198*H198,2)</f>
        <v>0</v>
      </c>
      <c r="BL198" s="19" t="s">
        <v>139</v>
      </c>
      <c r="BM198" s="144" t="s">
        <v>1183</v>
      </c>
    </row>
    <row r="199" spans="2:65" s="1" customFormat="1" ht="10.199999999999999">
      <c r="B199" s="34"/>
      <c r="D199" s="146" t="s">
        <v>141</v>
      </c>
      <c r="F199" s="147" t="s">
        <v>1104</v>
      </c>
      <c r="I199" s="148"/>
      <c r="L199" s="34"/>
      <c r="M199" s="149"/>
      <c r="T199" s="55"/>
      <c r="AT199" s="19" t="s">
        <v>141</v>
      </c>
      <c r="AU199" s="19" t="s">
        <v>154</v>
      </c>
    </row>
    <row r="200" spans="2:65" s="13" customFormat="1" ht="10.199999999999999">
      <c r="B200" s="158"/>
      <c r="D200" s="146" t="s">
        <v>145</v>
      </c>
      <c r="E200" s="159" t="s">
        <v>19</v>
      </c>
      <c r="F200" s="160" t="s">
        <v>1184</v>
      </c>
      <c r="H200" s="161">
        <v>14</v>
      </c>
      <c r="I200" s="162"/>
      <c r="L200" s="158"/>
      <c r="M200" s="163"/>
      <c r="T200" s="164"/>
      <c r="AT200" s="159" t="s">
        <v>145</v>
      </c>
      <c r="AU200" s="159" t="s">
        <v>154</v>
      </c>
      <c r="AV200" s="13" t="s">
        <v>81</v>
      </c>
      <c r="AW200" s="13" t="s">
        <v>33</v>
      </c>
      <c r="AX200" s="13" t="s">
        <v>79</v>
      </c>
      <c r="AY200" s="159" t="s">
        <v>132</v>
      </c>
    </row>
    <row r="201" spans="2:65" s="11" customFormat="1" ht="20.85" customHeight="1">
      <c r="B201" s="121"/>
      <c r="D201" s="122" t="s">
        <v>71</v>
      </c>
      <c r="E201" s="131" t="s">
        <v>1185</v>
      </c>
      <c r="F201" s="131" t="s">
        <v>1186</v>
      </c>
      <c r="I201" s="124"/>
      <c r="J201" s="132">
        <f>BK201</f>
        <v>0</v>
      </c>
      <c r="L201" s="121"/>
      <c r="M201" s="126"/>
      <c r="P201" s="127">
        <f>SUM(P202:P285)</f>
        <v>0</v>
      </c>
      <c r="R201" s="127">
        <f>SUM(R202:R285)</f>
        <v>1.6849499999999999</v>
      </c>
      <c r="T201" s="128">
        <f>SUM(T202:T285)</f>
        <v>0</v>
      </c>
      <c r="AR201" s="122" t="s">
        <v>139</v>
      </c>
      <c r="AT201" s="129" t="s">
        <v>71</v>
      </c>
      <c r="AU201" s="129" t="s">
        <v>81</v>
      </c>
      <c r="AY201" s="122" t="s">
        <v>132</v>
      </c>
      <c r="BK201" s="130">
        <f>SUM(BK202:BK285)</f>
        <v>0</v>
      </c>
    </row>
    <row r="202" spans="2:65" s="1" customFormat="1" ht="33" customHeight="1">
      <c r="B202" s="34"/>
      <c r="C202" s="133" t="s">
        <v>356</v>
      </c>
      <c r="D202" s="133" t="s">
        <v>134</v>
      </c>
      <c r="E202" s="134" t="s">
        <v>1187</v>
      </c>
      <c r="F202" s="135" t="s">
        <v>1188</v>
      </c>
      <c r="G202" s="136" t="s">
        <v>422</v>
      </c>
      <c r="H202" s="137">
        <v>7</v>
      </c>
      <c r="I202" s="138"/>
      <c r="J202" s="139">
        <f>ROUND(I202*H202,2)</f>
        <v>0</v>
      </c>
      <c r="K202" s="135" t="s">
        <v>138</v>
      </c>
      <c r="L202" s="34"/>
      <c r="M202" s="140" t="s">
        <v>19</v>
      </c>
      <c r="N202" s="141" t="s">
        <v>43</v>
      </c>
      <c r="P202" s="142">
        <f>O202*H202</f>
        <v>0</v>
      </c>
      <c r="Q202" s="142">
        <v>0</v>
      </c>
      <c r="R202" s="142">
        <f>Q202*H202</f>
        <v>0</v>
      </c>
      <c r="S202" s="142">
        <v>0</v>
      </c>
      <c r="T202" s="143">
        <f>S202*H202</f>
        <v>0</v>
      </c>
      <c r="AR202" s="144" t="s">
        <v>139</v>
      </c>
      <c r="AT202" s="144" t="s">
        <v>134</v>
      </c>
      <c r="AU202" s="144" t="s">
        <v>154</v>
      </c>
      <c r="AY202" s="19" t="s">
        <v>132</v>
      </c>
      <c r="BE202" s="145">
        <f>IF(N202="základní",J202,0)</f>
        <v>0</v>
      </c>
      <c r="BF202" s="145">
        <f>IF(N202="snížená",J202,0)</f>
        <v>0</v>
      </c>
      <c r="BG202" s="145">
        <f>IF(N202="zákl. přenesená",J202,0)</f>
        <v>0</v>
      </c>
      <c r="BH202" s="145">
        <f>IF(N202="sníž. přenesená",J202,0)</f>
        <v>0</v>
      </c>
      <c r="BI202" s="145">
        <f>IF(N202="nulová",J202,0)</f>
        <v>0</v>
      </c>
      <c r="BJ202" s="19" t="s">
        <v>79</v>
      </c>
      <c r="BK202" s="145">
        <f>ROUND(I202*H202,2)</f>
        <v>0</v>
      </c>
      <c r="BL202" s="19" t="s">
        <v>139</v>
      </c>
      <c r="BM202" s="144" t="s">
        <v>1189</v>
      </c>
    </row>
    <row r="203" spans="2:65" s="1" customFormat="1" ht="28.8">
      <c r="B203" s="34"/>
      <c r="D203" s="146" t="s">
        <v>141</v>
      </c>
      <c r="F203" s="147" t="s">
        <v>1190</v>
      </c>
      <c r="I203" s="148"/>
      <c r="L203" s="34"/>
      <c r="M203" s="149"/>
      <c r="T203" s="55"/>
      <c r="AT203" s="19" t="s">
        <v>141</v>
      </c>
      <c r="AU203" s="19" t="s">
        <v>154</v>
      </c>
    </row>
    <row r="204" spans="2:65" s="1" customFormat="1" ht="10.199999999999999">
      <c r="B204" s="34"/>
      <c r="D204" s="150" t="s">
        <v>143</v>
      </c>
      <c r="F204" s="151" t="s">
        <v>1191</v>
      </c>
      <c r="I204" s="148"/>
      <c r="L204" s="34"/>
      <c r="M204" s="149"/>
      <c r="T204" s="55"/>
      <c r="AT204" s="19" t="s">
        <v>143</v>
      </c>
      <c r="AU204" s="19" t="s">
        <v>154</v>
      </c>
    </row>
    <row r="205" spans="2:65" s="13" customFormat="1" ht="10.199999999999999">
      <c r="B205" s="158"/>
      <c r="D205" s="146" t="s">
        <v>145</v>
      </c>
      <c r="E205" s="159" t="s">
        <v>19</v>
      </c>
      <c r="F205" s="160" t="s">
        <v>1021</v>
      </c>
      <c r="H205" s="161">
        <v>7</v>
      </c>
      <c r="I205" s="162"/>
      <c r="L205" s="158"/>
      <c r="M205" s="163"/>
      <c r="T205" s="164"/>
      <c r="AT205" s="159" t="s">
        <v>145</v>
      </c>
      <c r="AU205" s="159" t="s">
        <v>154</v>
      </c>
      <c r="AV205" s="13" t="s">
        <v>81</v>
      </c>
      <c r="AW205" s="13" t="s">
        <v>33</v>
      </c>
      <c r="AX205" s="13" t="s">
        <v>79</v>
      </c>
      <c r="AY205" s="159" t="s">
        <v>132</v>
      </c>
    </row>
    <row r="206" spans="2:65" s="1" customFormat="1" ht="33" customHeight="1">
      <c r="B206" s="34"/>
      <c r="C206" s="133" t="s">
        <v>362</v>
      </c>
      <c r="D206" s="133" t="s">
        <v>134</v>
      </c>
      <c r="E206" s="134" t="s">
        <v>1192</v>
      </c>
      <c r="F206" s="135" t="s">
        <v>1193</v>
      </c>
      <c r="G206" s="136" t="s">
        <v>422</v>
      </c>
      <c r="H206" s="137">
        <v>119</v>
      </c>
      <c r="I206" s="138"/>
      <c r="J206" s="139">
        <f>ROUND(I206*H206,2)</f>
        <v>0</v>
      </c>
      <c r="K206" s="135" t="s">
        <v>138</v>
      </c>
      <c r="L206" s="34"/>
      <c r="M206" s="140" t="s">
        <v>19</v>
      </c>
      <c r="N206" s="141" t="s">
        <v>43</v>
      </c>
      <c r="P206" s="142">
        <f>O206*H206</f>
        <v>0</v>
      </c>
      <c r="Q206" s="142">
        <v>0</v>
      </c>
      <c r="R206" s="142">
        <f>Q206*H206</f>
        <v>0</v>
      </c>
      <c r="S206" s="142">
        <v>0</v>
      </c>
      <c r="T206" s="143">
        <f>S206*H206</f>
        <v>0</v>
      </c>
      <c r="AR206" s="144" t="s">
        <v>139</v>
      </c>
      <c r="AT206" s="144" t="s">
        <v>134</v>
      </c>
      <c r="AU206" s="144" t="s">
        <v>154</v>
      </c>
      <c r="AY206" s="19" t="s">
        <v>132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9" t="s">
        <v>79</v>
      </c>
      <c r="BK206" s="145">
        <f>ROUND(I206*H206,2)</f>
        <v>0</v>
      </c>
      <c r="BL206" s="19" t="s">
        <v>139</v>
      </c>
      <c r="BM206" s="144" t="s">
        <v>1194</v>
      </c>
    </row>
    <row r="207" spans="2:65" s="1" customFormat="1" ht="28.8">
      <c r="B207" s="34"/>
      <c r="D207" s="146" t="s">
        <v>141</v>
      </c>
      <c r="F207" s="147" t="s">
        <v>1195</v>
      </c>
      <c r="I207" s="148"/>
      <c r="L207" s="34"/>
      <c r="M207" s="149"/>
      <c r="T207" s="55"/>
      <c r="AT207" s="19" t="s">
        <v>141</v>
      </c>
      <c r="AU207" s="19" t="s">
        <v>154</v>
      </c>
    </row>
    <row r="208" spans="2:65" s="1" customFormat="1" ht="10.199999999999999">
      <c r="B208" s="34"/>
      <c r="D208" s="150" t="s">
        <v>143</v>
      </c>
      <c r="F208" s="151" t="s">
        <v>1196</v>
      </c>
      <c r="I208" s="148"/>
      <c r="L208" s="34"/>
      <c r="M208" s="149"/>
      <c r="T208" s="55"/>
      <c r="AT208" s="19" t="s">
        <v>143</v>
      </c>
      <c r="AU208" s="19" t="s">
        <v>154</v>
      </c>
    </row>
    <row r="209" spans="2:65" s="13" customFormat="1" ht="10.199999999999999">
      <c r="B209" s="158"/>
      <c r="D209" s="146" t="s">
        <v>145</v>
      </c>
      <c r="E209" s="159" t="s">
        <v>19</v>
      </c>
      <c r="F209" s="160" t="s">
        <v>1010</v>
      </c>
      <c r="H209" s="161">
        <v>119</v>
      </c>
      <c r="I209" s="162"/>
      <c r="L209" s="158"/>
      <c r="M209" s="163"/>
      <c r="T209" s="164"/>
      <c r="AT209" s="159" t="s">
        <v>145</v>
      </c>
      <c r="AU209" s="159" t="s">
        <v>154</v>
      </c>
      <c r="AV209" s="13" t="s">
        <v>81</v>
      </c>
      <c r="AW209" s="13" t="s">
        <v>33</v>
      </c>
      <c r="AX209" s="13" t="s">
        <v>79</v>
      </c>
      <c r="AY209" s="159" t="s">
        <v>132</v>
      </c>
    </row>
    <row r="210" spans="2:65" s="1" customFormat="1" ht="24.15" customHeight="1">
      <c r="B210" s="34"/>
      <c r="C210" s="133" t="s">
        <v>367</v>
      </c>
      <c r="D210" s="133" t="s">
        <v>134</v>
      </c>
      <c r="E210" s="134" t="s">
        <v>1197</v>
      </c>
      <c r="F210" s="135" t="s">
        <v>1198</v>
      </c>
      <c r="G210" s="136" t="s">
        <v>422</v>
      </c>
      <c r="H210" s="137">
        <v>7</v>
      </c>
      <c r="I210" s="138"/>
      <c r="J210" s="139">
        <f>ROUND(I210*H210,2)</f>
        <v>0</v>
      </c>
      <c r="K210" s="135" t="s">
        <v>138</v>
      </c>
      <c r="L210" s="34"/>
      <c r="M210" s="140" t="s">
        <v>19</v>
      </c>
      <c r="N210" s="141" t="s">
        <v>43</v>
      </c>
      <c r="P210" s="142">
        <f>O210*H210</f>
        <v>0</v>
      </c>
      <c r="Q210" s="142">
        <v>0</v>
      </c>
      <c r="R210" s="142">
        <f>Q210*H210</f>
        <v>0</v>
      </c>
      <c r="S210" s="142">
        <v>0</v>
      </c>
      <c r="T210" s="143">
        <f>S210*H210</f>
        <v>0</v>
      </c>
      <c r="AR210" s="144" t="s">
        <v>139</v>
      </c>
      <c r="AT210" s="144" t="s">
        <v>134</v>
      </c>
      <c r="AU210" s="144" t="s">
        <v>154</v>
      </c>
      <c r="AY210" s="19" t="s">
        <v>132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9" t="s">
        <v>79</v>
      </c>
      <c r="BK210" s="145">
        <f>ROUND(I210*H210,2)</f>
        <v>0</v>
      </c>
      <c r="BL210" s="19" t="s">
        <v>139</v>
      </c>
      <c r="BM210" s="144" t="s">
        <v>1199</v>
      </c>
    </row>
    <row r="211" spans="2:65" s="1" customFormat="1" ht="28.8">
      <c r="B211" s="34"/>
      <c r="D211" s="146" t="s">
        <v>141</v>
      </c>
      <c r="F211" s="147" t="s">
        <v>1200</v>
      </c>
      <c r="I211" s="148"/>
      <c r="L211" s="34"/>
      <c r="M211" s="149"/>
      <c r="T211" s="55"/>
      <c r="AT211" s="19" t="s">
        <v>141</v>
      </c>
      <c r="AU211" s="19" t="s">
        <v>154</v>
      </c>
    </row>
    <row r="212" spans="2:65" s="1" customFormat="1" ht="10.199999999999999">
      <c r="B212" s="34"/>
      <c r="D212" s="150" t="s">
        <v>143</v>
      </c>
      <c r="F212" s="151" t="s">
        <v>1201</v>
      </c>
      <c r="I212" s="148"/>
      <c r="L212" s="34"/>
      <c r="M212" s="149"/>
      <c r="T212" s="55"/>
      <c r="AT212" s="19" t="s">
        <v>143</v>
      </c>
      <c r="AU212" s="19" t="s">
        <v>154</v>
      </c>
    </row>
    <row r="213" spans="2:65" s="13" customFormat="1" ht="10.199999999999999">
      <c r="B213" s="158"/>
      <c r="D213" s="146" t="s">
        <v>145</v>
      </c>
      <c r="E213" s="159" t="s">
        <v>19</v>
      </c>
      <c r="F213" s="160" t="s">
        <v>1021</v>
      </c>
      <c r="H213" s="161">
        <v>7</v>
      </c>
      <c r="I213" s="162"/>
      <c r="L213" s="158"/>
      <c r="M213" s="163"/>
      <c r="T213" s="164"/>
      <c r="AT213" s="159" t="s">
        <v>145</v>
      </c>
      <c r="AU213" s="159" t="s">
        <v>154</v>
      </c>
      <c r="AV213" s="13" t="s">
        <v>81</v>
      </c>
      <c r="AW213" s="13" t="s">
        <v>33</v>
      </c>
      <c r="AX213" s="13" t="s">
        <v>79</v>
      </c>
      <c r="AY213" s="159" t="s">
        <v>132</v>
      </c>
    </row>
    <row r="214" spans="2:65" s="1" customFormat="1" ht="24.15" customHeight="1">
      <c r="B214" s="34"/>
      <c r="C214" s="133" t="s">
        <v>374</v>
      </c>
      <c r="D214" s="133" t="s">
        <v>134</v>
      </c>
      <c r="E214" s="134" t="s">
        <v>1202</v>
      </c>
      <c r="F214" s="135" t="s">
        <v>1203</v>
      </c>
      <c r="G214" s="136" t="s">
        <v>422</v>
      </c>
      <c r="H214" s="137">
        <v>119</v>
      </c>
      <c r="I214" s="138"/>
      <c r="J214" s="139">
        <f>ROUND(I214*H214,2)</f>
        <v>0</v>
      </c>
      <c r="K214" s="135" t="s">
        <v>138</v>
      </c>
      <c r="L214" s="34"/>
      <c r="M214" s="140" t="s">
        <v>19</v>
      </c>
      <c r="N214" s="141" t="s">
        <v>43</v>
      </c>
      <c r="P214" s="142">
        <f>O214*H214</f>
        <v>0</v>
      </c>
      <c r="Q214" s="142">
        <v>0</v>
      </c>
      <c r="R214" s="142">
        <f>Q214*H214</f>
        <v>0</v>
      </c>
      <c r="S214" s="142">
        <v>0</v>
      </c>
      <c r="T214" s="143">
        <f>S214*H214</f>
        <v>0</v>
      </c>
      <c r="AR214" s="144" t="s">
        <v>139</v>
      </c>
      <c r="AT214" s="144" t="s">
        <v>134</v>
      </c>
      <c r="AU214" s="144" t="s">
        <v>154</v>
      </c>
      <c r="AY214" s="19" t="s">
        <v>132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9" t="s">
        <v>79</v>
      </c>
      <c r="BK214" s="145">
        <f>ROUND(I214*H214,2)</f>
        <v>0</v>
      </c>
      <c r="BL214" s="19" t="s">
        <v>139</v>
      </c>
      <c r="BM214" s="144" t="s">
        <v>1204</v>
      </c>
    </row>
    <row r="215" spans="2:65" s="1" customFormat="1" ht="28.8">
      <c r="B215" s="34"/>
      <c r="D215" s="146" t="s">
        <v>141</v>
      </c>
      <c r="F215" s="147" t="s">
        <v>1205</v>
      </c>
      <c r="I215" s="148"/>
      <c r="L215" s="34"/>
      <c r="M215" s="149"/>
      <c r="T215" s="55"/>
      <c r="AT215" s="19" t="s">
        <v>141</v>
      </c>
      <c r="AU215" s="19" t="s">
        <v>154</v>
      </c>
    </row>
    <row r="216" spans="2:65" s="1" customFormat="1" ht="10.199999999999999">
      <c r="B216" s="34"/>
      <c r="D216" s="150" t="s">
        <v>143</v>
      </c>
      <c r="F216" s="151" t="s">
        <v>1206</v>
      </c>
      <c r="I216" s="148"/>
      <c r="L216" s="34"/>
      <c r="M216" s="149"/>
      <c r="T216" s="55"/>
      <c r="AT216" s="19" t="s">
        <v>143</v>
      </c>
      <c r="AU216" s="19" t="s">
        <v>154</v>
      </c>
    </row>
    <row r="217" spans="2:65" s="13" customFormat="1" ht="10.199999999999999">
      <c r="B217" s="158"/>
      <c r="D217" s="146" t="s">
        <v>145</v>
      </c>
      <c r="E217" s="159" t="s">
        <v>19</v>
      </c>
      <c r="F217" s="160" t="s">
        <v>1010</v>
      </c>
      <c r="H217" s="161">
        <v>119</v>
      </c>
      <c r="I217" s="162"/>
      <c r="L217" s="158"/>
      <c r="M217" s="163"/>
      <c r="T217" s="164"/>
      <c r="AT217" s="159" t="s">
        <v>145</v>
      </c>
      <c r="AU217" s="159" t="s">
        <v>154</v>
      </c>
      <c r="AV217" s="13" t="s">
        <v>81</v>
      </c>
      <c r="AW217" s="13" t="s">
        <v>33</v>
      </c>
      <c r="AX217" s="13" t="s">
        <v>79</v>
      </c>
      <c r="AY217" s="159" t="s">
        <v>132</v>
      </c>
    </row>
    <row r="218" spans="2:65" s="1" customFormat="1" ht="24.15" customHeight="1">
      <c r="B218" s="34"/>
      <c r="C218" s="133" t="s">
        <v>379</v>
      </c>
      <c r="D218" s="133" t="s">
        <v>134</v>
      </c>
      <c r="E218" s="134" t="s">
        <v>1207</v>
      </c>
      <c r="F218" s="135" t="s">
        <v>1208</v>
      </c>
      <c r="G218" s="136" t="s">
        <v>242</v>
      </c>
      <c r="H218" s="137">
        <v>1.0999999999999999E-2</v>
      </c>
      <c r="I218" s="138"/>
      <c r="J218" s="139">
        <f>ROUND(I218*H218,2)</f>
        <v>0</v>
      </c>
      <c r="K218" s="135" t="s">
        <v>19</v>
      </c>
      <c r="L218" s="34"/>
      <c r="M218" s="140" t="s">
        <v>19</v>
      </c>
      <c r="N218" s="141" t="s">
        <v>43</v>
      </c>
      <c r="P218" s="142">
        <f>O218*H218</f>
        <v>0</v>
      </c>
      <c r="Q218" s="142">
        <v>0</v>
      </c>
      <c r="R218" s="142">
        <f>Q218*H218</f>
        <v>0</v>
      </c>
      <c r="S218" s="142">
        <v>0</v>
      </c>
      <c r="T218" s="143">
        <f>S218*H218</f>
        <v>0</v>
      </c>
      <c r="AR218" s="144" t="s">
        <v>139</v>
      </c>
      <c r="AT218" s="144" t="s">
        <v>134</v>
      </c>
      <c r="AU218" s="144" t="s">
        <v>154</v>
      </c>
      <c r="AY218" s="19" t="s">
        <v>132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9" t="s">
        <v>79</v>
      </c>
      <c r="BK218" s="145">
        <f>ROUND(I218*H218,2)</f>
        <v>0</v>
      </c>
      <c r="BL218" s="19" t="s">
        <v>139</v>
      </c>
      <c r="BM218" s="144" t="s">
        <v>1209</v>
      </c>
    </row>
    <row r="219" spans="2:65" s="1" customFormat="1" ht="19.2">
      <c r="B219" s="34"/>
      <c r="D219" s="146" t="s">
        <v>141</v>
      </c>
      <c r="F219" s="147" t="s">
        <v>1208</v>
      </c>
      <c r="I219" s="148"/>
      <c r="L219" s="34"/>
      <c r="M219" s="149"/>
      <c r="T219" s="55"/>
      <c r="AT219" s="19" t="s">
        <v>141</v>
      </c>
      <c r="AU219" s="19" t="s">
        <v>154</v>
      </c>
    </row>
    <row r="220" spans="2:65" s="13" customFormat="1" ht="10.199999999999999">
      <c r="B220" s="158"/>
      <c r="D220" s="146" t="s">
        <v>145</v>
      </c>
      <c r="E220" s="159" t="s">
        <v>19</v>
      </c>
      <c r="F220" s="160" t="s">
        <v>1210</v>
      </c>
      <c r="H220" s="161">
        <v>1.0999999999999999E-2</v>
      </c>
      <c r="I220" s="162"/>
      <c r="L220" s="158"/>
      <c r="M220" s="163"/>
      <c r="T220" s="164"/>
      <c r="AT220" s="159" t="s">
        <v>145</v>
      </c>
      <c r="AU220" s="159" t="s">
        <v>154</v>
      </c>
      <c r="AV220" s="13" t="s">
        <v>81</v>
      </c>
      <c r="AW220" s="13" t="s">
        <v>33</v>
      </c>
      <c r="AX220" s="13" t="s">
        <v>79</v>
      </c>
      <c r="AY220" s="159" t="s">
        <v>132</v>
      </c>
    </row>
    <row r="221" spans="2:65" s="1" customFormat="1" ht="24.15" customHeight="1">
      <c r="B221" s="34"/>
      <c r="C221" s="179" t="s">
        <v>388</v>
      </c>
      <c r="D221" s="179" t="s">
        <v>329</v>
      </c>
      <c r="E221" s="180" t="s">
        <v>1211</v>
      </c>
      <c r="F221" s="181" t="s">
        <v>1212</v>
      </c>
      <c r="G221" s="182" t="s">
        <v>1213</v>
      </c>
      <c r="H221" s="183">
        <v>10.5</v>
      </c>
      <c r="I221" s="184"/>
      <c r="J221" s="185">
        <f>ROUND(I221*H221,2)</f>
        <v>0</v>
      </c>
      <c r="K221" s="181" t="s">
        <v>19</v>
      </c>
      <c r="L221" s="186"/>
      <c r="M221" s="187" t="s">
        <v>19</v>
      </c>
      <c r="N221" s="188" t="s">
        <v>43</v>
      </c>
      <c r="P221" s="142">
        <f>O221*H221</f>
        <v>0</v>
      </c>
      <c r="Q221" s="142">
        <v>1E-3</v>
      </c>
      <c r="R221" s="142">
        <f>Q221*H221</f>
        <v>1.0500000000000001E-2</v>
      </c>
      <c r="S221" s="142">
        <v>0</v>
      </c>
      <c r="T221" s="143">
        <f>S221*H221</f>
        <v>0</v>
      </c>
      <c r="AR221" s="144" t="s">
        <v>193</v>
      </c>
      <c r="AT221" s="144" t="s">
        <v>329</v>
      </c>
      <c r="AU221" s="144" t="s">
        <v>154</v>
      </c>
      <c r="AY221" s="19" t="s">
        <v>132</v>
      </c>
      <c r="BE221" s="145">
        <f>IF(N221="základní",J221,0)</f>
        <v>0</v>
      </c>
      <c r="BF221" s="145">
        <f>IF(N221="snížená",J221,0)</f>
        <v>0</v>
      </c>
      <c r="BG221" s="145">
        <f>IF(N221="zákl. přenesená",J221,0)</f>
        <v>0</v>
      </c>
      <c r="BH221" s="145">
        <f>IF(N221="sníž. přenesená",J221,0)</f>
        <v>0</v>
      </c>
      <c r="BI221" s="145">
        <f>IF(N221="nulová",J221,0)</f>
        <v>0</v>
      </c>
      <c r="BJ221" s="19" t="s">
        <v>79</v>
      </c>
      <c r="BK221" s="145">
        <f>ROUND(I221*H221,2)</f>
        <v>0</v>
      </c>
      <c r="BL221" s="19" t="s">
        <v>139</v>
      </c>
      <c r="BM221" s="144" t="s">
        <v>1214</v>
      </c>
    </row>
    <row r="222" spans="2:65" s="1" customFormat="1" ht="10.199999999999999">
      <c r="B222" s="34"/>
      <c r="D222" s="146" t="s">
        <v>141</v>
      </c>
      <c r="F222" s="147" t="s">
        <v>1212</v>
      </c>
      <c r="I222" s="148"/>
      <c r="L222" s="34"/>
      <c r="M222" s="149"/>
      <c r="T222" s="55"/>
      <c r="AT222" s="19" t="s">
        <v>141</v>
      </c>
      <c r="AU222" s="19" t="s">
        <v>154</v>
      </c>
    </row>
    <row r="223" spans="2:65" s="13" customFormat="1" ht="10.199999999999999">
      <c r="B223" s="158"/>
      <c r="D223" s="146" t="s">
        <v>145</v>
      </c>
      <c r="E223" s="159" t="s">
        <v>19</v>
      </c>
      <c r="F223" s="160" t="s">
        <v>1215</v>
      </c>
      <c r="H223" s="161">
        <v>3.5</v>
      </c>
      <c r="I223" s="162"/>
      <c r="L223" s="158"/>
      <c r="M223" s="163"/>
      <c r="T223" s="164"/>
      <c r="AT223" s="159" t="s">
        <v>145</v>
      </c>
      <c r="AU223" s="159" t="s">
        <v>154</v>
      </c>
      <c r="AV223" s="13" t="s">
        <v>81</v>
      </c>
      <c r="AW223" s="13" t="s">
        <v>33</v>
      </c>
      <c r="AX223" s="13" t="s">
        <v>72</v>
      </c>
      <c r="AY223" s="159" t="s">
        <v>132</v>
      </c>
    </row>
    <row r="224" spans="2:65" s="13" customFormat="1" ht="10.199999999999999">
      <c r="B224" s="158"/>
      <c r="D224" s="146" t="s">
        <v>145</v>
      </c>
      <c r="E224" s="159" t="s">
        <v>19</v>
      </c>
      <c r="F224" s="160" t="s">
        <v>1216</v>
      </c>
      <c r="H224" s="161">
        <v>7</v>
      </c>
      <c r="I224" s="162"/>
      <c r="L224" s="158"/>
      <c r="M224" s="163"/>
      <c r="T224" s="164"/>
      <c r="AT224" s="159" t="s">
        <v>145</v>
      </c>
      <c r="AU224" s="159" t="s">
        <v>154</v>
      </c>
      <c r="AV224" s="13" t="s">
        <v>81</v>
      </c>
      <c r="AW224" s="13" t="s">
        <v>33</v>
      </c>
      <c r="AX224" s="13" t="s">
        <v>72</v>
      </c>
      <c r="AY224" s="159" t="s">
        <v>132</v>
      </c>
    </row>
    <row r="225" spans="2:65" s="14" customFormat="1" ht="10.199999999999999">
      <c r="B225" s="165"/>
      <c r="D225" s="146" t="s">
        <v>145</v>
      </c>
      <c r="E225" s="166" t="s">
        <v>19</v>
      </c>
      <c r="F225" s="167" t="s">
        <v>162</v>
      </c>
      <c r="H225" s="168">
        <v>10.5</v>
      </c>
      <c r="I225" s="169"/>
      <c r="L225" s="165"/>
      <c r="M225" s="170"/>
      <c r="T225" s="171"/>
      <c r="AT225" s="166" t="s">
        <v>145</v>
      </c>
      <c r="AU225" s="166" t="s">
        <v>154</v>
      </c>
      <c r="AV225" s="14" t="s">
        <v>139</v>
      </c>
      <c r="AW225" s="14" t="s">
        <v>33</v>
      </c>
      <c r="AX225" s="14" t="s">
        <v>79</v>
      </c>
      <c r="AY225" s="166" t="s">
        <v>132</v>
      </c>
    </row>
    <row r="226" spans="2:65" s="1" customFormat="1" ht="33" customHeight="1">
      <c r="B226" s="34"/>
      <c r="C226" s="133" t="s">
        <v>394</v>
      </c>
      <c r="D226" s="133" t="s">
        <v>134</v>
      </c>
      <c r="E226" s="134" t="s">
        <v>1217</v>
      </c>
      <c r="F226" s="135" t="s">
        <v>1218</v>
      </c>
      <c r="G226" s="136" t="s">
        <v>422</v>
      </c>
      <c r="H226" s="137">
        <v>1</v>
      </c>
      <c r="I226" s="138"/>
      <c r="J226" s="139">
        <f>ROUND(I226*H226,2)</f>
        <v>0</v>
      </c>
      <c r="K226" s="135" t="s">
        <v>138</v>
      </c>
      <c r="L226" s="34"/>
      <c r="M226" s="140" t="s">
        <v>19</v>
      </c>
      <c r="N226" s="141" t="s">
        <v>43</v>
      </c>
      <c r="P226" s="142">
        <f>O226*H226</f>
        <v>0</v>
      </c>
      <c r="Q226" s="142">
        <v>5.0000000000000002E-5</v>
      </c>
      <c r="R226" s="142">
        <f>Q226*H226</f>
        <v>5.0000000000000002E-5</v>
      </c>
      <c r="S226" s="142">
        <v>0</v>
      </c>
      <c r="T226" s="143">
        <f>S226*H226</f>
        <v>0</v>
      </c>
      <c r="AR226" s="144" t="s">
        <v>139</v>
      </c>
      <c r="AT226" s="144" t="s">
        <v>134</v>
      </c>
      <c r="AU226" s="144" t="s">
        <v>154</v>
      </c>
      <c r="AY226" s="19" t="s">
        <v>132</v>
      </c>
      <c r="BE226" s="145">
        <f>IF(N226="základní",J226,0)</f>
        <v>0</v>
      </c>
      <c r="BF226" s="145">
        <f>IF(N226="snížená",J226,0)</f>
        <v>0</v>
      </c>
      <c r="BG226" s="145">
        <f>IF(N226="zákl. přenesená",J226,0)</f>
        <v>0</v>
      </c>
      <c r="BH226" s="145">
        <f>IF(N226="sníž. přenesená",J226,0)</f>
        <v>0</v>
      </c>
      <c r="BI226" s="145">
        <f>IF(N226="nulová",J226,0)</f>
        <v>0</v>
      </c>
      <c r="BJ226" s="19" t="s">
        <v>79</v>
      </c>
      <c r="BK226" s="145">
        <f>ROUND(I226*H226,2)</f>
        <v>0</v>
      </c>
      <c r="BL226" s="19" t="s">
        <v>139</v>
      </c>
      <c r="BM226" s="144" t="s">
        <v>1219</v>
      </c>
    </row>
    <row r="227" spans="2:65" s="1" customFormat="1" ht="19.2">
      <c r="B227" s="34"/>
      <c r="D227" s="146" t="s">
        <v>141</v>
      </c>
      <c r="F227" s="147" t="s">
        <v>1220</v>
      </c>
      <c r="I227" s="148"/>
      <c r="L227" s="34"/>
      <c r="M227" s="149"/>
      <c r="T227" s="55"/>
      <c r="AT227" s="19" t="s">
        <v>141</v>
      </c>
      <c r="AU227" s="19" t="s">
        <v>154</v>
      </c>
    </row>
    <row r="228" spans="2:65" s="1" customFormat="1" ht="10.199999999999999">
      <c r="B228" s="34"/>
      <c r="D228" s="150" t="s">
        <v>143</v>
      </c>
      <c r="F228" s="151" t="s">
        <v>1221</v>
      </c>
      <c r="I228" s="148"/>
      <c r="L228" s="34"/>
      <c r="M228" s="149"/>
      <c r="T228" s="55"/>
      <c r="AT228" s="19" t="s">
        <v>143</v>
      </c>
      <c r="AU228" s="19" t="s">
        <v>154</v>
      </c>
    </row>
    <row r="229" spans="2:65" s="13" customFormat="1" ht="10.199999999999999">
      <c r="B229" s="158"/>
      <c r="D229" s="146" t="s">
        <v>145</v>
      </c>
      <c r="E229" s="159" t="s">
        <v>19</v>
      </c>
      <c r="F229" s="160" t="s">
        <v>1023</v>
      </c>
      <c r="H229" s="161">
        <v>1</v>
      </c>
      <c r="I229" s="162"/>
      <c r="L229" s="158"/>
      <c r="M229" s="163"/>
      <c r="T229" s="164"/>
      <c r="AT229" s="159" t="s">
        <v>145</v>
      </c>
      <c r="AU229" s="159" t="s">
        <v>154</v>
      </c>
      <c r="AV229" s="13" t="s">
        <v>81</v>
      </c>
      <c r="AW229" s="13" t="s">
        <v>33</v>
      </c>
      <c r="AX229" s="13" t="s">
        <v>79</v>
      </c>
      <c r="AY229" s="159" t="s">
        <v>132</v>
      </c>
    </row>
    <row r="230" spans="2:65" s="1" customFormat="1" ht="33" customHeight="1">
      <c r="B230" s="34"/>
      <c r="C230" s="133" t="s">
        <v>402</v>
      </c>
      <c r="D230" s="133" t="s">
        <v>134</v>
      </c>
      <c r="E230" s="134" t="s">
        <v>1222</v>
      </c>
      <c r="F230" s="135" t="s">
        <v>1223</v>
      </c>
      <c r="G230" s="136" t="s">
        <v>422</v>
      </c>
      <c r="H230" s="137">
        <v>6</v>
      </c>
      <c r="I230" s="138"/>
      <c r="J230" s="139">
        <f>ROUND(I230*H230,2)</f>
        <v>0</v>
      </c>
      <c r="K230" s="135" t="s">
        <v>138</v>
      </c>
      <c r="L230" s="34"/>
      <c r="M230" s="140" t="s">
        <v>19</v>
      </c>
      <c r="N230" s="141" t="s">
        <v>43</v>
      </c>
      <c r="P230" s="142">
        <f>O230*H230</f>
        <v>0</v>
      </c>
      <c r="Q230" s="142">
        <v>6.0000000000000002E-5</v>
      </c>
      <c r="R230" s="142">
        <f>Q230*H230</f>
        <v>3.6000000000000002E-4</v>
      </c>
      <c r="S230" s="142">
        <v>0</v>
      </c>
      <c r="T230" s="143">
        <f>S230*H230</f>
        <v>0</v>
      </c>
      <c r="AR230" s="144" t="s">
        <v>139</v>
      </c>
      <c r="AT230" s="144" t="s">
        <v>134</v>
      </c>
      <c r="AU230" s="144" t="s">
        <v>154</v>
      </c>
      <c r="AY230" s="19" t="s">
        <v>132</v>
      </c>
      <c r="BE230" s="145">
        <f>IF(N230="základní",J230,0)</f>
        <v>0</v>
      </c>
      <c r="BF230" s="145">
        <f>IF(N230="snížená",J230,0)</f>
        <v>0</v>
      </c>
      <c r="BG230" s="145">
        <f>IF(N230="zákl. přenesená",J230,0)</f>
        <v>0</v>
      </c>
      <c r="BH230" s="145">
        <f>IF(N230="sníž. přenesená",J230,0)</f>
        <v>0</v>
      </c>
      <c r="BI230" s="145">
        <f>IF(N230="nulová",J230,0)</f>
        <v>0</v>
      </c>
      <c r="BJ230" s="19" t="s">
        <v>79</v>
      </c>
      <c r="BK230" s="145">
        <f>ROUND(I230*H230,2)</f>
        <v>0</v>
      </c>
      <c r="BL230" s="19" t="s">
        <v>139</v>
      </c>
      <c r="BM230" s="144" t="s">
        <v>1224</v>
      </c>
    </row>
    <row r="231" spans="2:65" s="1" customFormat="1" ht="19.2">
      <c r="B231" s="34"/>
      <c r="D231" s="146" t="s">
        <v>141</v>
      </c>
      <c r="F231" s="147" t="s">
        <v>1225</v>
      </c>
      <c r="I231" s="148"/>
      <c r="L231" s="34"/>
      <c r="M231" s="149"/>
      <c r="T231" s="55"/>
      <c r="AT231" s="19" t="s">
        <v>141</v>
      </c>
      <c r="AU231" s="19" t="s">
        <v>154</v>
      </c>
    </row>
    <row r="232" spans="2:65" s="1" customFormat="1" ht="10.199999999999999">
      <c r="B232" s="34"/>
      <c r="D232" s="150" t="s">
        <v>143</v>
      </c>
      <c r="F232" s="151" t="s">
        <v>1226</v>
      </c>
      <c r="I232" s="148"/>
      <c r="L232" s="34"/>
      <c r="M232" s="149"/>
      <c r="T232" s="55"/>
      <c r="AT232" s="19" t="s">
        <v>143</v>
      </c>
      <c r="AU232" s="19" t="s">
        <v>154</v>
      </c>
    </row>
    <row r="233" spans="2:65" s="13" customFormat="1" ht="10.199999999999999">
      <c r="B233" s="158"/>
      <c r="D233" s="146" t="s">
        <v>145</v>
      </c>
      <c r="E233" s="159" t="s">
        <v>19</v>
      </c>
      <c r="F233" s="160" t="s">
        <v>1025</v>
      </c>
      <c r="H233" s="161">
        <v>6</v>
      </c>
      <c r="I233" s="162"/>
      <c r="L233" s="158"/>
      <c r="M233" s="163"/>
      <c r="T233" s="164"/>
      <c r="AT233" s="159" t="s">
        <v>145</v>
      </c>
      <c r="AU233" s="159" t="s">
        <v>154</v>
      </c>
      <c r="AV233" s="13" t="s">
        <v>81</v>
      </c>
      <c r="AW233" s="13" t="s">
        <v>33</v>
      </c>
      <c r="AX233" s="13" t="s">
        <v>79</v>
      </c>
      <c r="AY233" s="159" t="s">
        <v>132</v>
      </c>
    </row>
    <row r="234" spans="2:65" s="1" customFormat="1" ht="16.5" customHeight="1">
      <c r="B234" s="34"/>
      <c r="C234" s="133" t="s">
        <v>407</v>
      </c>
      <c r="D234" s="133" t="s">
        <v>134</v>
      </c>
      <c r="E234" s="134" t="s">
        <v>1227</v>
      </c>
      <c r="F234" s="135" t="s">
        <v>1228</v>
      </c>
      <c r="G234" s="136" t="s">
        <v>422</v>
      </c>
      <c r="H234" s="137">
        <v>7</v>
      </c>
      <c r="I234" s="138"/>
      <c r="J234" s="139">
        <f>ROUND(I234*H234,2)</f>
        <v>0</v>
      </c>
      <c r="K234" s="135" t="s">
        <v>19</v>
      </c>
      <c r="L234" s="34"/>
      <c r="M234" s="140" t="s">
        <v>19</v>
      </c>
      <c r="N234" s="141" t="s">
        <v>43</v>
      </c>
      <c r="P234" s="142">
        <f>O234*H234</f>
        <v>0</v>
      </c>
      <c r="Q234" s="142">
        <v>1.0000000000000001E-5</v>
      </c>
      <c r="R234" s="142">
        <f>Q234*H234</f>
        <v>7.0000000000000007E-5</v>
      </c>
      <c r="S234" s="142">
        <v>0</v>
      </c>
      <c r="T234" s="143">
        <f>S234*H234</f>
        <v>0</v>
      </c>
      <c r="AR234" s="144" t="s">
        <v>139</v>
      </c>
      <c r="AT234" s="144" t="s">
        <v>134</v>
      </c>
      <c r="AU234" s="144" t="s">
        <v>154</v>
      </c>
      <c r="AY234" s="19" t="s">
        <v>132</v>
      </c>
      <c r="BE234" s="145">
        <f>IF(N234="základní",J234,0)</f>
        <v>0</v>
      </c>
      <c r="BF234" s="145">
        <f>IF(N234="snížená",J234,0)</f>
        <v>0</v>
      </c>
      <c r="BG234" s="145">
        <f>IF(N234="zákl. přenesená",J234,0)</f>
        <v>0</v>
      </c>
      <c r="BH234" s="145">
        <f>IF(N234="sníž. přenesená",J234,0)</f>
        <v>0</v>
      </c>
      <c r="BI234" s="145">
        <f>IF(N234="nulová",J234,0)</f>
        <v>0</v>
      </c>
      <c r="BJ234" s="19" t="s">
        <v>79</v>
      </c>
      <c r="BK234" s="145">
        <f>ROUND(I234*H234,2)</f>
        <v>0</v>
      </c>
      <c r="BL234" s="19" t="s">
        <v>139</v>
      </c>
      <c r="BM234" s="144" t="s">
        <v>1229</v>
      </c>
    </row>
    <row r="235" spans="2:65" s="1" customFormat="1" ht="10.199999999999999">
      <c r="B235" s="34"/>
      <c r="D235" s="146" t="s">
        <v>141</v>
      </c>
      <c r="F235" s="147" t="s">
        <v>1228</v>
      </c>
      <c r="I235" s="148"/>
      <c r="L235" s="34"/>
      <c r="M235" s="149"/>
      <c r="T235" s="55"/>
      <c r="AT235" s="19" t="s">
        <v>141</v>
      </c>
      <c r="AU235" s="19" t="s">
        <v>154</v>
      </c>
    </row>
    <row r="236" spans="2:65" s="13" customFormat="1" ht="10.199999999999999">
      <c r="B236" s="158"/>
      <c r="D236" s="146" t="s">
        <v>145</v>
      </c>
      <c r="E236" s="159" t="s">
        <v>19</v>
      </c>
      <c r="F236" s="160" t="s">
        <v>1021</v>
      </c>
      <c r="H236" s="161">
        <v>7</v>
      </c>
      <c r="I236" s="162"/>
      <c r="L236" s="158"/>
      <c r="M236" s="163"/>
      <c r="T236" s="164"/>
      <c r="AT236" s="159" t="s">
        <v>145</v>
      </c>
      <c r="AU236" s="159" t="s">
        <v>154</v>
      </c>
      <c r="AV236" s="13" t="s">
        <v>81</v>
      </c>
      <c r="AW236" s="13" t="s">
        <v>33</v>
      </c>
      <c r="AX236" s="13" t="s">
        <v>79</v>
      </c>
      <c r="AY236" s="159" t="s">
        <v>132</v>
      </c>
    </row>
    <row r="237" spans="2:65" s="1" customFormat="1" ht="24.15" customHeight="1">
      <c r="B237" s="34"/>
      <c r="C237" s="179" t="s">
        <v>419</v>
      </c>
      <c r="D237" s="179" t="s">
        <v>329</v>
      </c>
      <c r="E237" s="180" t="s">
        <v>1230</v>
      </c>
      <c r="F237" s="181" t="s">
        <v>1231</v>
      </c>
      <c r="G237" s="182" t="s">
        <v>422</v>
      </c>
      <c r="H237" s="183">
        <v>19</v>
      </c>
      <c r="I237" s="184"/>
      <c r="J237" s="185">
        <f>ROUND(I237*H237,2)</f>
        <v>0</v>
      </c>
      <c r="K237" s="181" t="s">
        <v>19</v>
      </c>
      <c r="L237" s="186"/>
      <c r="M237" s="187" t="s">
        <v>19</v>
      </c>
      <c r="N237" s="188" t="s">
        <v>43</v>
      </c>
      <c r="P237" s="142">
        <f>O237*H237</f>
        <v>0</v>
      </c>
      <c r="Q237" s="142">
        <v>5.9100000000000003E-3</v>
      </c>
      <c r="R237" s="142">
        <f>Q237*H237</f>
        <v>0.11229</v>
      </c>
      <c r="S237" s="142">
        <v>0</v>
      </c>
      <c r="T237" s="143">
        <f>S237*H237</f>
        <v>0</v>
      </c>
      <c r="AR237" s="144" t="s">
        <v>81</v>
      </c>
      <c r="AT237" s="144" t="s">
        <v>329</v>
      </c>
      <c r="AU237" s="144" t="s">
        <v>154</v>
      </c>
      <c r="AY237" s="19" t="s">
        <v>132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9" t="s">
        <v>79</v>
      </c>
      <c r="BK237" s="145">
        <f>ROUND(I237*H237,2)</f>
        <v>0</v>
      </c>
      <c r="BL237" s="19" t="s">
        <v>79</v>
      </c>
      <c r="BM237" s="144" t="s">
        <v>1232</v>
      </c>
    </row>
    <row r="238" spans="2:65" s="1" customFormat="1" ht="10.199999999999999">
      <c r="B238" s="34"/>
      <c r="D238" s="146" t="s">
        <v>141</v>
      </c>
      <c r="F238" s="147" t="s">
        <v>1231</v>
      </c>
      <c r="I238" s="148"/>
      <c r="L238" s="34"/>
      <c r="M238" s="149"/>
      <c r="T238" s="55"/>
      <c r="AT238" s="19" t="s">
        <v>141</v>
      </c>
      <c r="AU238" s="19" t="s">
        <v>154</v>
      </c>
    </row>
    <row r="239" spans="2:65" s="13" customFormat="1" ht="20.399999999999999">
      <c r="B239" s="158"/>
      <c r="D239" s="146" t="s">
        <v>145</v>
      </c>
      <c r="E239" s="159" t="s">
        <v>19</v>
      </c>
      <c r="F239" s="160" t="s">
        <v>1233</v>
      </c>
      <c r="H239" s="161">
        <v>18</v>
      </c>
      <c r="I239" s="162"/>
      <c r="L239" s="158"/>
      <c r="M239" s="163"/>
      <c r="T239" s="164"/>
      <c r="AT239" s="159" t="s">
        <v>145</v>
      </c>
      <c r="AU239" s="159" t="s">
        <v>154</v>
      </c>
      <c r="AV239" s="13" t="s">
        <v>81</v>
      </c>
      <c r="AW239" s="13" t="s">
        <v>33</v>
      </c>
      <c r="AX239" s="13" t="s">
        <v>72</v>
      </c>
      <c r="AY239" s="159" t="s">
        <v>132</v>
      </c>
    </row>
    <row r="240" spans="2:65" s="13" customFormat="1" ht="20.399999999999999">
      <c r="B240" s="158"/>
      <c r="D240" s="146" t="s">
        <v>145</v>
      </c>
      <c r="E240" s="159" t="s">
        <v>19</v>
      </c>
      <c r="F240" s="160" t="s">
        <v>1234</v>
      </c>
      <c r="H240" s="161">
        <v>1</v>
      </c>
      <c r="I240" s="162"/>
      <c r="L240" s="158"/>
      <c r="M240" s="163"/>
      <c r="T240" s="164"/>
      <c r="AT240" s="159" t="s">
        <v>145</v>
      </c>
      <c r="AU240" s="159" t="s">
        <v>154</v>
      </c>
      <c r="AV240" s="13" t="s">
        <v>81</v>
      </c>
      <c r="AW240" s="13" t="s">
        <v>33</v>
      </c>
      <c r="AX240" s="13" t="s">
        <v>72</v>
      </c>
      <c r="AY240" s="159" t="s">
        <v>132</v>
      </c>
    </row>
    <row r="241" spans="2:65" s="14" customFormat="1" ht="10.199999999999999">
      <c r="B241" s="165"/>
      <c r="D241" s="146" t="s">
        <v>145</v>
      </c>
      <c r="E241" s="166" t="s">
        <v>19</v>
      </c>
      <c r="F241" s="167" t="s">
        <v>162</v>
      </c>
      <c r="H241" s="168">
        <v>19</v>
      </c>
      <c r="I241" s="169"/>
      <c r="L241" s="165"/>
      <c r="M241" s="170"/>
      <c r="T241" s="171"/>
      <c r="AT241" s="166" t="s">
        <v>145</v>
      </c>
      <c r="AU241" s="166" t="s">
        <v>154</v>
      </c>
      <c r="AV241" s="14" t="s">
        <v>139</v>
      </c>
      <c r="AW241" s="14" t="s">
        <v>33</v>
      </c>
      <c r="AX241" s="14" t="s">
        <v>79</v>
      </c>
      <c r="AY241" s="166" t="s">
        <v>132</v>
      </c>
    </row>
    <row r="242" spans="2:65" s="1" customFormat="1" ht="21.75" customHeight="1">
      <c r="B242" s="34"/>
      <c r="C242" s="179" t="s">
        <v>425</v>
      </c>
      <c r="D242" s="179" t="s">
        <v>329</v>
      </c>
      <c r="E242" s="180" t="s">
        <v>1235</v>
      </c>
      <c r="F242" s="181" t="s">
        <v>1236</v>
      </c>
      <c r="G242" s="182" t="s">
        <v>422</v>
      </c>
      <c r="H242" s="183">
        <v>18</v>
      </c>
      <c r="I242" s="184"/>
      <c r="J242" s="185">
        <f>ROUND(I242*H242,2)</f>
        <v>0</v>
      </c>
      <c r="K242" s="181" t="s">
        <v>19</v>
      </c>
      <c r="L242" s="186"/>
      <c r="M242" s="187" t="s">
        <v>19</v>
      </c>
      <c r="N242" s="188" t="s">
        <v>43</v>
      </c>
      <c r="P242" s="142">
        <f>O242*H242</f>
        <v>0</v>
      </c>
      <c r="Q242" s="142">
        <v>2.9999999999999997E-4</v>
      </c>
      <c r="R242" s="142">
        <f>Q242*H242</f>
        <v>5.3999999999999994E-3</v>
      </c>
      <c r="S242" s="142">
        <v>0</v>
      </c>
      <c r="T242" s="143">
        <f>S242*H242</f>
        <v>0</v>
      </c>
      <c r="AR242" s="144" t="s">
        <v>81</v>
      </c>
      <c r="AT242" s="144" t="s">
        <v>329</v>
      </c>
      <c r="AU242" s="144" t="s">
        <v>154</v>
      </c>
      <c r="AY242" s="19" t="s">
        <v>132</v>
      </c>
      <c r="BE242" s="145">
        <f>IF(N242="základní",J242,0)</f>
        <v>0</v>
      </c>
      <c r="BF242" s="145">
        <f>IF(N242="snížená",J242,0)</f>
        <v>0</v>
      </c>
      <c r="BG242" s="145">
        <f>IF(N242="zákl. přenesená",J242,0)</f>
        <v>0</v>
      </c>
      <c r="BH242" s="145">
        <f>IF(N242="sníž. přenesená",J242,0)</f>
        <v>0</v>
      </c>
      <c r="BI242" s="145">
        <f>IF(N242="nulová",J242,0)</f>
        <v>0</v>
      </c>
      <c r="BJ242" s="19" t="s">
        <v>79</v>
      </c>
      <c r="BK242" s="145">
        <f>ROUND(I242*H242,2)</f>
        <v>0</v>
      </c>
      <c r="BL242" s="19" t="s">
        <v>79</v>
      </c>
      <c r="BM242" s="144" t="s">
        <v>1237</v>
      </c>
    </row>
    <row r="243" spans="2:65" s="1" customFormat="1" ht="10.199999999999999">
      <c r="B243" s="34"/>
      <c r="D243" s="146" t="s">
        <v>141</v>
      </c>
      <c r="F243" s="147" t="s">
        <v>1236</v>
      </c>
      <c r="I243" s="148"/>
      <c r="L243" s="34"/>
      <c r="M243" s="149"/>
      <c r="T243" s="55"/>
      <c r="AT243" s="19" t="s">
        <v>141</v>
      </c>
      <c r="AU243" s="19" t="s">
        <v>154</v>
      </c>
    </row>
    <row r="244" spans="2:65" s="13" customFormat="1" ht="10.199999999999999">
      <c r="B244" s="158"/>
      <c r="D244" s="146" t="s">
        <v>145</v>
      </c>
      <c r="E244" s="159" t="s">
        <v>19</v>
      </c>
      <c r="F244" s="160" t="s">
        <v>1238</v>
      </c>
      <c r="H244" s="161">
        <v>18</v>
      </c>
      <c r="I244" s="162"/>
      <c r="L244" s="158"/>
      <c r="M244" s="163"/>
      <c r="T244" s="164"/>
      <c r="AT244" s="159" t="s">
        <v>145</v>
      </c>
      <c r="AU244" s="159" t="s">
        <v>154</v>
      </c>
      <c r="AV244" s="13" t="s">
        <v>81</v>
      </c>
      <c r="AW244" s="13" t="s">
        <v>33</v>
      </c>
      <c r="AX244" s="13" t="s">
        <v>79</v>
      </c>
      <c r="AY244" s="159" t="s">
        <v>132</v>
      </c>
    </row>
    <row r="245" spans="2:65" s="1" customFormat="1" ht="16.5" customHeight="1">
      <c r="B245" s="34"/>
      <c r="C245" s="179" t="s">
        <v>432</v>
      </c>
      <c r="D245" s="179" t="s">
        <v>329</v>
      </c>
      <c r="E245" s="180" t="s">
        <v>1239</v>
      </c>
      <c r="F245" s="181" t="s">
        <v>1240</v>
      </c>
      <c r="G245" s="182" t="s">
        <v>196</v>
      </c>
      <c r="H245" s="183">
        <v>14</v>
      </c>
      <c r="I245" s="184"/>
      <c r="J245" s="185">
        <f>ROUND(I245*H245,2)</f>
        <v>0</v>
      </c>
      <c r="K245" s="181" t="s">
        <v>19</v>
      </c>
      <c r="L245" s="186"/>
      <c r="M245" s="187" t="s">
        <v>19</v>
      </c>
      <c r="N245" s="188" t="s">
        <v>43</v>
      </c>
      <c r="P245" s="142">
        <f>O245*H245</f>
        <v>0</v>
      </c>
      <c r="Q245" s="142">
        <v>0</v>
      </c>
      <c r="R245" s="142">
        <f>Q245*H245</f>
        <v>0</v>
      </c>
      <c r="S245" s="142">
        <v>0</v>
      </c>
      <c r="T245" s="143">
        <f>S245*H245</f>
        <v>0</v>
      </c>
      <c r="AR245" s="144" t="s">
        <v>81</v>
      </c>
      <c r="AT245" s="144" t="s">
        <v>329</v>
      </c>
      <c r="AU245" s="144" t="s">
        <v>154</v>
      </c>
      <c r="AY245" s="19" t="s">
        <v>132</v>
      </c>
      <c r="BE245" s="145">
        <f>IF(N245="základní",J245,0)</f>
        <v>0</v>
      </c>
      <c r="BF245" s="145">
        <f>IF(N245="snížená",J245,0)</f>
        <v>0</v>
      </c>
      <c r="BG245" s="145">
        <f>IF(N245="zákl. přenesená",J245,0)</f>
        <v>0</v>
      </c>
      <c r="BH245" s="145">
        <f>IF(N245="sníž. přenesená",J245,0)</f>
        <v>0</v>
      </c>
      <c r="BI245" s="145">
        <f>IF(N245="nulová",J245,0)</f>
        <v>0</v>
      </c>
      <c r="BJ245" s="19" t="s">
        <v>79</v>
      </c>
      <c r="BK245" s="145">
        <f>ROUND(I245*H245,2)</f>
        <v>0</v>
      </c>
      <c r="BL245" s="19" t="s">
        <v>79</v>
      </c>
      <c r="BM245" s="144" t="s">
        <v>1241</v>
      </c>
    </row>
    <row r="246" spans="2:65" s="1" customFormat="1" ht="10.199999999999999">
      <c r="B246" s="34"/>
      <c r="D246" s="146" t="s">
        <v>141</v>
      </c>
      <c r="F246" s="147" t="s">
        <v>1240</v>
      </c>
      <c r="I246" s="148"/>
      <c r="L246" s="34"/>
      <c r="M246" s="149"/>
      <c r="T246" s="55"/>
      <c r="AT246" s="19" t="s">
        <v>141</v>
      </c>
      <c r="AU246" s="19" t="s">
        <v>154</v>
      </c>
    </row>
    <row r="247" spans="2:65" s="13" customFormat="1" ht="10.199999999999999">
      <c r="B247" s="158"/>
      <c r="D247" s="146" t="s">
        <v>145</v>
      </c>
      <c r="E247" s="159" t="s">
        <v>19</v>
      </c>
      <c r="F247" s="160" t="s">
        <v>1242</v>
      </c>
      <c r="H247" s="161">
        <v>14</v>
      </c>
      <c r="I247" s="162"/>
      <c r="L247" s="158"/>
      <c r="M247" s="163"/>
      <c r="T247" s="164"/>
      <c r="AT247" s="159" t="s">
        <v>145</v>
      </c>
      <c r="AU247" s="159" t="s">
        <v>154</v>
      </c>
      <c r="AV247" s="13" t="s">
        <v>81</v>
      </c>
      <c r="AW247" s="13" t="s">
        <v>33</v>
      </c>
      <c r="AX247" s="13" t="s">
        <v>79</v>
      </c>
      <c r="AY247" s="159" t="s">
        <v>132</v>
      </c>
    </row>
    <row r="248" spans="2:65" s="1" customFormat="1" ht="24.15" customHeight="1">
      <c r="B248" s="34"/>
      <c r="C248" s="133" t="s">
        <v>437</v>
      </c>
      <c r="D248" s="133" t="s">
        <v>134</v>
      </c>
      <c r="E248" s="134" t="s">
        <v>1243</v>
      </c>
      <c r="F248" s="135" t="s">
        <v>1244</v>
      </c>
      <c r="G248" s="136" t="s">
        <v>422</v>
      </c>
      <c r="H248" s="137">
        <v>7</v>
      </c>
      <c r="I248" s="138"/>
      <c r="J248" s="139">
        <f>ROUND(I248*H248,2)</f>
        <v>0</v>
      </c>
      <c r="K248" s="135" t="s">
        <v>138</v>
      </c>
      <c r="L248" s="34"/>
      <c r="M248" s="140" t="s">
        <v>19</v>
      </c>
      <c r="N248" s="141" t="s">
        <v>43</v>
      </c>
      <c r="P248" s="142">
        <f>O248*H248</f>
        <v>0</v>
      </c>
      <c r="Q248" s="142">
        <v>0</v>
      </c>
      <c r="R248" s="142">
        <f>Q248*H248</f>
        <v>0</v>
      </c>
      <c r="S248" s="142">
        <v>0</v>
      </c>
      <c r="T248" s="143">
        <f>S248*H248</f>
        <v>0</v>
      </c>
      <c r="AR248" s="144" t="s">
        <v>79</v>
      </c>
      <c r="AT248" s="144" t="s">
        <v>134</v>
      </c>
      <c r="AU248" s="144" t="s">
        <v>154</v>
      </c>
      <c r="AY248" s="19" t="s">
        <v>132</v>
      </c>
      <c r="BE248" s="145">
        <f>IF(N248="základní",J248,0)</f>
        <v>0</v>
      </c>
      <c r="BF248" s="145">
        <f>IF(N248="snížená",J248,0)</f>
        <v>0</v>
      </c>
      <c r="BG248" s="145">
        <f>IF(N248="zákl. přenesená",J248,0)</f>
        <v>0</v>
      </c>
      <c r="BH248" s="145">
        <f>IF(N248="sníž. přenesená",J248,0)</f>
        <v>0</v>
      </c>
      <c r="BI248" s="145">
        <f>IF(N248="nulová",J248,0)</f>
        <v>0</v>
      </c>
      <c r="BJ248" s="19" t="s">
        <v>79</v>
      </c>
      <c r="BK248" s="145">
        <f>ROUND(I248*H248,2)</f>
        <v>0</v>
      </c>
      <c r="BL248" s="19" t="s">
        <v>79</v>
      </c>
      <c r="BM248" s="144" t="s">
        <v>1245</v>
      </c>
    </row>
    <row r="249" spans="2:65" s="1" customFormat="1" ht="19.2">
      <c r="B249" s="34"/>
      <c r="D249" s="146" t="s">
        <v>141</v>
      </c>
      <c r="F249" s="147" t="s">
        <v>1246</v>
      </c>
      <c r="I249" s="148"/>
      <c r="L249" s="34"/>
      <c r="M249" s="149"/>
      <c r="T249" s="55"/>
      <c r="AT249" s="19" t="s">
        <v>141</v>
      </c>
      <c r="AU249" s="19" t="s">
        <v>154</v>
      </c>
    </row>
    <row r="250" spans="2:65" s="1" customFormat="1" ht="10.199999999999999">
      <c r="B250" s="34"/>
      <c r="D250" s="150" t="s">
        <v>143</v>
      </c>
      <c r="F250" s="151" t="s">
        <v>1247</v>
      </c>
      <c r="I250" s="148"/>
      <c r="L250" s="34"/>
      <c r="M250" s="149"/>
      <c r="T250" s="55"/>
      <c r="AT250" s="19" t="s">
        <v>143</v>
      </c>
      <c r="AU250" s="19" t="s">
        <v>154</v>
      </c>
    </row>
    <row r="251" spans="2:65" s="13" customFormat="1" ht="10.199999999999999">
      <c r="B251" s="158"/>
      <c r="D251" s="146" t="s">
        <v>145</v>
      </c>
      <c r="E251" s="159" t="s">
        <v>19</v>
      </c>
      <c r="F251" s="160" t="s">
        <v>1021</v>
      </c>
      <c r="H251" s="161">
        <v>7</v>
      </c>
      <c r="I251" s="162"/>
      <c r="L251" s="158"/>
      <c r="M251" s="163"/>
      <c r="T251" s="164"/>
      <c r="AT251" s="159" t="s">
        <v>145</v>
      </c>
      <c r="AU251" s="159" t="s">
        <v>154</v>
      </c>
      <c r="AV251" s="13" t="s">
        <v>81</v>
      </c>
      <c r="AW251" s="13" t="s">
        <v>33</v>
      </c>
      <c r="AX251" s="13" t="s">
        <v>79</v>
      </c>
      <c r="AY251" s="159" t="s">
        <v>132</v>
      </c>
    </row>
    <row r="252" spans="2:65" s="1" customFormat="1" ht="24.15" customHeight="1">
      <c r="B252" s="34"/>
      <c r="C252" s="133" t="s">
        <v>444</v>
      </c>
      <c r="D252" s="133" t="s">
        <v>134</v>
      </c>
      <c r="E252" s="134" t="s">
        <v>1248</v>
      </c>
      <c r="F252" s="135" t="s">
        <v>1249</v>
      </c>
      <c r="G252" s="136" t="s">
        <v>137</v>
      </c>
      <c r="H252" s="137">
        <v>77</v>
      </c>
      <c r="I252" s="138"/>
      <c r="J252" s="139">
        <f>ROUND(I252*H252,2)</f>
        <v>0</v>
      </c>
      <c r="K252" s="135" t="s">
        <v>138</v>
      </c>
      <c r="L252" s="34"/>
      <c r="M252" s="140" t="s">
        <v>19</v>
      </c>
      <c r="N252" s="141" t="s">
        <v>43</v>
      </c>
      <c r="P252" s="142">
        <f>O252*H252</f>
        <v>0</v>
      </c>
      <c r="Q252" s="142">
        <v>0</v>
      </c>
      <c r="R252" s="142">
        <f>Q252*H252</f>
        <v>0</v>
      </c>
      <c r="S252" s="142">
        <v>0</v>
      </c>
      <c r="T252" s="143">
        <f>S252*H252</f>
        <v>0</v>
      </c>
      <c r="AR252" s="144" t="s">
        <v>79</v>
      </c>
      <c r="AT252" s="144" t="s">
        <v>134</v>
      </c>
      <c r="AU252" s="144" t="s">
        <v>154</v>
      </c>
      <c r="AY252" s="19" t="s">
        <v>132</v>
      </c>
      <c r="BE252" s="145">
        <f>IF(N252="základní",J252,0)</f>
        <v>0</v>
      </c>
      <c r="BF252" s="145">
        <f>IF(N252="snížená",J252,0)</f>
        <v>0</v>
      </c>
      <c r="BG252" s="145">
        <f>IF(N252="zákl. přenesená",J252,0)</f>
        <v>0</v>
      </c>
      <c r="BH252" s="145">
        <f>IF(N252="sníž. přenesená",J252,0)</f>
        <v>0</v>
      </c>
      <c r="BI252" s="145">
        <f>IF(N252="nulová",J252,0)</f>
        <v>0</v>
      </c>
      <c r="BJ252" s="19" t="s">
        <v>79</v>
      </c>
      <c r="BK252" s="145">
        <f>ROUND(I252*H252,2)</f>
        <v>0</v>
      </c>
      <c r="BL252" s="19" t="s">
        <v>79</v>
      </c>
      <c r="BM252" s="144" t="s">
        <v>1250</v>
      </c>
    </row>
    <row r="253" spans="2:65" s="1" customFormat="1" ht="19.2">
      <c r="B253" s="34"/>
      <c r="D253" s="146" t="s">
        <v>141</v>
      </c>
      <c r="F253" s="147" t="s">
        <v>1251</v>
      </c>
      <c r="I253" s="148"/>
      <c r="L253" s="34"/>
      <c r="M253" s="149"/>
      <c r="T253" s="55"/>
      <c r="AT253" s="19" t="s">
        <v>141</v>
      </c>
      <c r="AU253" s="19" t="s">
        <v>154</v>
      </c>
    </row>
    <row r="254" spans="2:65" s="1" customFormat="1" ht="10.199999999999999">
      <c r="B254" s="34"/>
      <c r="D254" s="150" t="s">
        <v>143</v>
      </c>
      <c r="F254" s="151" t="s">
        <v>1252</v>
      </c>
      <c r="I254" s="148"/>
      <c r="L254" s="34"/>
      <c r="M254" s="149"/>
      <c r="T254" s="55"/>
      <c r="AT254" s="19" t="s">
        <v>143</v>
      </c>
      <c r="AU254" s="19" t="s">
        <v>154</v>
      </c>
    </row>
    <row r="255" spans="2:65" s="13" customFormat="1" ht="10.199999999999999">
      <c r="B255" s="158"/>
      <c r="D255" s="146" t="s">
        <v>145</v>
      </c>
      <c r="E255" s="159" t="s">
        <v>19</v>
      </c>
      <c r="F255" s="160" t="s">
        <v>1253</v>
      </c>
      <c r="H255" s="161">
        <v>77</v>
      </c>
      <c r="I255" s="162"/>
      <c r="L255" s="158"/>
      <c r="M255" s="163"/>
      <c r="T255" s="164"/>
      <c r="AT255" s="159" t="s">
        <v>145</v>
      </c>
      <c r="AU255" s="159" t="s">
        <v>154</v>
      </c>
      <c r="AV255" s="13" t="s">
        <v>81</v>
      </c>
      <c r="AW255" s="13" t="s">
        <v>33</v>
      </c>
      <c r="AX255" s="13" t="s">
        <v>79</v>
      </c>
      <c r="AY255" s="159" t="s">
        <v>132</v>
      </c>
    </row>
    <row r="256" spans="2:65" s="1" customFormat="1" ht="16.5" customHeight="1">
      <c r="B256" s="34"/>
      <c r="C256" s="179" t="s">
        <v>450</v>
      </c>
      <c r="D256" s="179" t="s">
        <v>329</v>
      </c>
      <c r="E256" s="180" t="s">
        <v>1254</v>
      </c>
      <c r="F256" s="181" t="s">
        <v>1255</v>
      </c>
      <c r="G256" s="182" t="s">
        <v>212</v>
      </c>
      <c r="H256" s="183">
        <v>7.7</v>
      </c>
      <c r="I256" s="184"/>
      <c r="J256" s="185">
        <f>ROUND(I256*H256,2)</f>
        <v>0</v>
      </c>
      <c r="K256" s="181" t="s">
        <v>19</v>
      </c>
      <c r="L256" s="186"/>
      <c r="M256" s="187" t="s">
        <v>19</v>
      </c>
      <c r="N256" s="188" t="s">
        <v>43</v>
      </c>
      <c r="P256" s="142">
        <f>O256*H256</f>
        <v>0</v>
      </c>
      <c r="Q256" s="142">
        <v>0.2</v>
      </c>
      <c r="R256" s="142">
        <f>Q256*H256</f>
        <v>1.54</v>
      </c>
      <c r="S256" s="142">
        <v>0</v>
      </c>
      <c r="T256" s="143">
        <f>S256*H256</f>
        <v>0</v>
      </c>
      <c r="AR256" s="144" t="s">
        <v>81</v>
      </c>
      <c r="AT256" s="144" t="s">
        <v>329</v>
      </c>
      <c r="AU256" s="144" t="s">
        <v>154</v>
      </c>
      <c r="AY256" s="19" t="s">
        <v>132</v>
      </c>
      <c r="BE256" s="145">
        <f>IF(N256="základní",J256,0)</f>
        <v>0</v>
      </c>
      <c r="BF256" s="145">
        <f>IF(N256="snížená",J256,0)</f>
        <v>0</v>
      </c>
      <c r="BG256" s="145">
        <f>IF(N256="zákl. přenesená",J256,0)</f>
        <v>0</v>
      </c>
      <c r="BH256" s="145">
        <f>IF(N256="sníž. přenesená",J256,0)</f>
        <v>0</v>
      </c>
      <c r="BI256" s="145">
        <f>IF(N256="nulová",J256,0)</f>
        <v>0</v>
      </c>
      <c r="BJ256" s="19" t="s">
        <v>79</v>
      </c>
      <c r="BK256" s="145">
        <f>ROUND(I256*H256,2)</f>
        <v>0</v>
      </c>
      <c r="BL256" s="19" t="s">
        <v>79</v>
      </c>
      <c r="BM256" s="144" t="s">
        <v>1256</v>
      </c>
    </row>
    <row r="257" spans="2:65" s="1" customFormat="1" ht="10.199999999999999">
      <c r="B257" s="34"/>
      <c r="D257" s="146" t="s">
        <v>141</v>
      </c>
      <c r="F257" s="147" t="s">
        <v>1255</v>
      </c>
      <c r="I257" s="148"/>
      <c r="L257" s="34"/>
      <c r="M257" s="149"/>
      <c r="T257" s="55"/>
      <c r="AT257" s="19" t="s">
        <v>141</v>
      </c>
      <c r="AU257" s="19" t="s">
        <v>154</v>
      </c>
    </row>
    <row r="258" spans="2:65" s="13" customFormat="1" ht="10.199999999999999">
      <c r="B258" s="158"/>
      <c r="D258" s="146" t="s">
        <v>145</v>
      </c>
      <c r="E258" s="159" t="s">
        <v>19</v>
      </c>
      <c r="F258" s="160" t="s">
        <v>1257</v>
      </c>
      <c r="H258" s="161">
        <v>7.7</v>
      </c>
      <c r="I258" s="162"/>
      <c r="L258" s="158"/>
      <c r="M258" s="163"/>
      <c r="T258" s="164"/>
      <c r="AT258" s="159" t="s">
        <v>145</v>
      </c>
      <c r="AU258" s="159" t="s">
        <v>154</v>
      </c>
      <c r="AV258" s="13" t="s">
        <v>81</v>
      </c>
      <c r="AW258" s="13" t="s">
        <v>33</v>
      </c>
      <c r="AX258" s="13" t="s">
        <v>79</v>
      </c>
      <c r="AY258" s="159" t="s">
        <v>132</v>
      </c>
    </row>
    <row r="259" spans="2:65" s="1" customFormat="1" ht="21.75" customHeight="1">
      <c r="B259" s="34"/>
      <c r="C259" s="133" t="s">
        <v>457</v>
      </c>
      <c r="D259" s="133" t="s">
        <v>134</v>
      </c>
      <c r="E259" s="134" t="s">
        <v>1258</v>
      </c>
      <c r="F259" s="135" t="s">
        <v>1259</v>
      </c>
      <c r="G259" s="136" t="s">
        <v>422</v>
      </c>
      <c r="H259" s="137">
        <v>6</v>
      </c>
      <c r="I259" s="138"/>
      <c r="J259" s="139">
        <f>ROUND(I259*H259,2)</f>
        <v>0</v>
      </c>
      <c r="K259" s="135" t="s">
        <v>19</v>
      </c>
      <c r="L259" s="34"/>
      <c r="M259" s="140" t="s">
        <v>19</v>
      </c>
      <c r="N259" s="141" t="s">
        <v>43</v>
      </c>
      <c r="P259" s="142">
        <f>O259*H259</f>
        <v>0</v>
      </c>
      <c r="Q259" s="142">
        <v>6.9999999999999994E-5</v>
      </c>
      <c r="R259" s="142">
        <f>Q259*H259</f>
        <v>4.1999999999999996E-4</v>
      </c>
      <c r="S259" s="142">
        <v>0</v>
      </c>
      <c r="T259" s="143">
        <f>S259*H259</f>
        <v>0</v>
      </c>
      <c r="AR259" s="144" t="s">
        <v>79</v>
      </c>
      <c r="AT259" s="144" t="s">
        <v>134</v>
      </c>
      <c r="AU259" s="144" t="s">
        <v>154</v>
      </c>
      <c r="AY259" s="19" t="s">
        <v>132</v>
      </c>
      <c r="BE259" s="145">
        <f>IF(N259="základní",J259,0)</f>
        <v>0</v>
      </c>
      <c r="BF259" s="145">
        <f>IF(N259="snížená",J259,0)</f>
        <v>0</v>
      </c>
      <c r="BG259" s="145">
        <f>IF(N259="zákl. přenesená",J259,0)</f>
        <v>0</v>
      </c>
      <c r="BH259" s="145">
        <f>IF(N259="sníž. přenesená",J259,0)</f>
        <v>0</v>
      </c>
      <c r="BI259" s="145">
        <f>IF(N259="nulová",J259,0)</f>
        <v>0</v>
      </c>
      <c r="BJ259" s="19" t="s">
        <v>79</v>
      </c>
      <c r="BK259" s="145">
        <f>ROUND(I259*H259,2)</f>
        <v>0</v>
      </c>
      <c r="BL259" s="19" t="s">
        <v>79</v>
      </c>
      <c r="BM259" s="144" t="s">
        <v>1260</v>
      </c>
    </row>
    <row r="260" spans="2:65" s="1" customFormat="1" ht="10.199999999999999">
      <c r="B260" s="34"/>
      <c r="D260" s="146" t="s">
        <v>141</v>
      </c>
      <c r="F260" s="147" t="s">
        <v>1259</v>
      </c>
      <c r="I260" s="148"/>
      <c r="L260" s="34"/>
      <c r="M260" s="149"/>
      <c r="T260" s="55"/>
      <c r="AT260" s="19" t="s">
        <v>141</v>
      </c>
      <c r="AU260" s="19" t="s">
        <v>154</v>
      </c>
    </row>
    <row r="261" spans="2:65" s="13" customFormat="1" ht="10.199999999999999">
      <c r="B261" s="158"/>
      <c r="D261" s="146" t="s">
        <v>145</v>
      </c>
      <c r="E261" s="159" t="s">
        <v>19</v>
      </c>
      <c r="F261" s="160" t="s">
        <v>1025</v>
      </c>
      <c r="H261" s="161">
        <v>6</v>
      </c>
      <c r="I261" s="162"/>
      <c r="L261" s="158"/>
      <c r="M261" s="163"/>
      <c r="T261" s="164"/>
      <c r="AT261" s="159" t="s">
        <v>145</v>
      </c>
      <c r="AU261" s="159" t="s">
        <v>154</v>
      </c>
      <c r="AV261" s="13" t="s">
        <v>81</v>
      </c>
      <c r="AW261" s="13" t="s">
        <v>33</v>
      </c>
      <c r="AX261" s="13" t="s">
        <v>79</v>
      </c>
      <c r="AY261" s="159" t="s">
        <v>132</v>
      </c>
    </row>
    <row r="262" spans="2:65" s="1" customFormat="1" ht="24.15" customHeight="1">
      <c r="B262" s="34"/>
      <c r="C262" s="179" t="s">
        <v>464</v>
      </c>
      <c r="D262" s="179" t="s">
        <v>329</v>
      </c>
      <c r="E262" s="180" t="s">
        <v>1261</v>
      </c>
      <c r="F262" s="181" t="s">
        <v>1262</v>
      </c>
      <c r="G262" s="182" t="s">
        <v>422</v>
      </c>
      <c r="H262" s="183">
        <v>6</v>
      </c>
      <c r="I262" s="184"/>
      <c r="J262" s="185">
        <f>ROUND(I262*H262,2)</f>
        <v>0</v>
      </c>
      <c r="K262" s="181" t="s">
        <v>19</v>
      </c>
      <c r="L262" s="186"/>
      <c r="M262" s="187" t="s">
        <v>19</v>
      </c>
      <c r="N262" s="188" t="s">
        <v>43</v>
      </c>
      <c r="P262" s="142">
        <f>O262*H262</f>
        <v>0</v>
      </c>
      <c r="Q262" s="142">
        <v>0</v>
      </c>
      <c r="R262" s="142">
        <f>Q262*H262</f>
        <v>0</v>
      </c>
      <c r="S262" s="142">
        <v>0</v>
      </c>
      <c r="T262" s="143">
        <f>S262*H262</f>
        <v>0</v>
      </c>
      <c r="AR262" s="144" t="s">
        <v>81</v>
      </c>
      <c r="AT262" s="144" t="s">
        <v>329</v>
      </c>
      <c r="AU262" s="144" t="s">
        <v>154</v>
      </c>
      <c r="AY262" s="19" t="s">
        <v>132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9" t="s">
        <v>79</v>
      </c>
      <c r="BK262" s="145">
        <f>ROUND(I262*H262,2)</f>
        <v>0</v>
      </c>
      <c r="BL262" s="19" t="s">
        <v>79</v>
      </c>
      <c r="BM262" s="144" t="s">
        <v>1263</v>
      </c>
    </row>
    <row r="263" spans="2:65" s="1" customFormat="1" ht="19.2">
      <c r="B263" s="34"/>
      <c r="D263" s="146" t="s">
        <v>141</v>
      </c>
      <c r="F263" s="147" t="s">
        <v>1262</v>
      </c>
      <c r="I263" s="148"/>
      <c r="L263" s="34"/>
      <c r="M263" s="149"/>
      <c r="T263" s="55"/>
      <c r="AT263" s="19" t="s">
        <v>141</v>
      </c>
      <c r="AU263" s="19" t="s">
        <v>154</v>
      </c>
    </row>
    <row r="264" spans="2:65" s="1" customFormat="1" ht="24.15" customHeight="1">
      <c r="B264" s="34"/>
      <c r="C264" s="133" t="s">
        <v>469</v>
      </c>
      <c r="D264" s="133" t="s">
        <v>134</v>
      </c>
      <c r="E264" s="134" t="s">
        <v>1264</v>
      </c>
      <c r="F264" s="135" t="s">
        <v>1265</v>
      </c>
      <c r="G264" s="136" t="s">
        <v>422</v>
      </c>
      <c r="H264" s="137">
        <v>7</v>
      </c>
      <c r="I264" s="138"/>
      <c r="J264" s="139">
        <f>ROUND(I264*H264,2)</f>
        <v>0</v>
      </c>
      <c r="K264" s="135" t="s">
        <v>19</v>
      </c>
      <c r="L264" s="34"/>
      <c r="M264" s="140" t="s">
        <v>19</v>
      </c>
      <c r="N264" s="141" t="s">
        <v>43</v>
      </c>
      <c r="P264" s="142">
        <f>O264*H264</f>
        <v>0</v>
      </c>
      <c r="Q264" s="142">
        <v>2.0799999999999998E-3</v>
      </c>
      <c r="R264" s="142">
        <f>Q264*H264</f>
        <v>1.4559999999999998E-2</v>
      </c>
      <c r="S264" s="142">
        <v>0</v>
      </c>
      <c r="T264" s="143">
        <f>S264*H264</f>
        <v>0</v>
      </c>
      <c r="AR264" s="144" t="s">
        <v>79</v>
      </c>
      <c r="AT264" s="144" t="s">
        <v>134</v>
      </c>
      <c r="AU264" s="144" t="s">
        <v>154</v>
      </c>
      <c r="AY264" s="19" t="s">
        <v>132</v>
      </c>
      <c r="BE264" s="145">
        <f>IF(N264="základní",J264,0)</f>
        <v>0</v>
      </c>
      <c r="BF264" s="145">
        <f>IF(N264="snížená",J264,0)</f>
        <v>0</v>
      </c>
      <c r="BG264" s="145">
        <f>IF(N264="zákl. přenesená",J264,0)</f>
        <v>0</v>
      </c>
      <c r="BH264" s="145">
        <f>IF(N264="sníž. přenesená",J264,0)</f>
        <v>0</v>
      </c>
      <c r="BI264" s="145">
        <f>IF(N264="nulová",J264,0)</f>
        <v>0</v>
      </c>
      <c r="BJ264" s="19" t="s">
        <v>79</v>
      </c>
      <c r="BK264" s="145">
        <f>ROUND(I264*H264,2)</f>
        <v>0</v>
      </c>
      <c r="BL264" s="19" t="s">
        <v>79</v>
      </c>
      <c r="BM264" s="144" t="s">
        <v>1266</v>
      </c>
    </row>
    <row r="265" spans="2:65" s="1" customFormat="1" ht="19.2">
      <c r="B265" s="34"/>
      <c r="D265" s="146" t="s">
        <v>141</v>
      </c>
      <c r="F265" s="147" t="s">
        <v>1265</v>
      </c>
      <c r="I265" s="148"/>
      <c r="L265" s="34"/>
      <c r="M265" s="149"/>
      <c r="T265" s="55"/>
      <c r="AT265" s="19" t="s">
        <v>141</v>
      </c>
      <c r="AU265" s="19" t="s">
        <v>154</v>
      </c>
    </row>
    <row r="266" spans="2:65" s="13" customFormat="1" ht="10.199999999999999">
      <c r="B266" s="158"/>
      <c r="D266" s="146" t="s">
        <v>145</v>
      </c>
      <c r="E266" s="159" t="s">
        <v>19</v>
      </c>
      <c r="F266" s="160" t="s">
        <v>1021</v>
      </c>
      <c r="H266" s="161">
        <v>7</v>
      </c>
      <c r="I266" s="162"/>
      <c r="L266" s="158"/>
      <c r="M266" s="163"/>
      <c r="T266" s="164"/>
      <c r="AT266" s="159" t="s">
        <v>145</v>
      </c>
      <c r="AU266" s="159" t="s">
        <v>154</v>
      </c>
      <c r="AV266" s="13" t="s">
        <v>81</v>
      </c>
      <c r="AW266" s="13" t="s">
        <v>33</v>
      </c>
      <c r="AX266" s="13" t="s">
        <v>79</v>
      </c>
      <c r="AY266" s="159" t="s">
        <v>132</v>
      </c>
    </row>
    <row r="267" spans="2:65" s="1" customFormat="1" ht="24.15" customHeight="1">
      <c r="B267" s="34"/>
      <c r="C267" s="179" t="s">
        <v>475</v>
      </c>
      <c r="D267" s="179" t="s">
        <v>329</v>
      </c>
      <c r="E267" s="180" t="s">
        <v>1267</v>
      </c>
      <c r="F267" s="181" t="s">
        <v>1268</v>
      </c>
      <c r="G267" s="182" t="s">
        <v>422</v>
      </c>
      <c r="H267" s="183">
        <v>7</v>
      </c>
      <c r="I267" s="184"/>
      <c r="J267" s="185">
        <f>ROUND(I267*H267,2)</f>
        <v>0</v>
      </c>
      <c r="K267" s="181" t="s">
        <v>19</v>
      </c>
      <c r="L267" s="186"/>
      <c r="M267" s="187" t="s">
        <v>19</v>
      </c>
      <c r="N267" s="188" t="s">
        <v>43</v>
      </c>
      <c r="P267" s="142">
        <f>O267*H267</f>
        <v>0</v>
      </c>
      <c r="Q267" s="142">
        <v>1E-4</v>
      </c>
      <c r="R267" s="142">
        <f>Q267*H267</f>
        <v>6.9999999999999999E-4</v>
      </c>
      <c r="S267" s="142">
        <v>0</v>
      </c>
      <c r="T267" s="143">
        <f>S267*H267</f>
        <v>0</v>
      </c>
      <c r="AR267" s="144" t="s">
        <v>81</v>
      </c>
      <c r="AT267" s="144" t="s">
        <v>329</v>
      </c>
      <c r="AU267" s="144" t="s">
        <v>154</v>
      </c>
      <c r="AY267" s="19" t="s">
        <v>132</v>
      </c>
      <c r="BE267" s="145">
        <f>IF(N267="základní",J267,0)</f>
        <v>0</v>
      </c>
      <c r="BF267" s="145">
        <f>IF(N267="snížená",J267,0)</f>
        <v>0</v>
      </c>
      <c r="BG267" s="145">
        <f>IF(N267="zákl. přenesená",J267,0)</f>
        <v>0</v>
      </c>
      <c r="BH267" s="145">
        <f>IF(N267="sníž. přenesená",J267,0)</f>
        <v>0</v>
      </c>
      <c r="BI267" s="145">
        <f>IF(N267="nulová",J267,0)</f>
        <v>0</v>
      </c>
      <c r="BJ267" s="19" t="s">
        <v>79</v>
      </c>
      <c r="BK267" s="145">
        <f>ROUND(I267*H267,2)</f>
        <v>0</v>
      </c>
      <c r="BL267" s="19" t="s">
        <v>79</v>
      </c>
      <c r="BM267" s="144" t="s">
        <v>1269</v>
      </c>
    </row>
    <row r="268" spans="2:65" s="1" customFormat="1" ht="19.2">
      <c r="B268" s="34"/>
      <c r="D268" s="146" t="s">
        <v>141</v>
      </c>
      <c r="F268" s="147" t="s">
        <v>1268</v>
      </c>
      <c r="I268" s="148"/>
      <c r="L268" s="34"/>
      <c r="M268" s="149"/>
      <c r="T268" s="55"/>
      <c r="AT268" s="19" t="s">
        <v>141</v>
      </c>
      <c r="AU268" s="19" t="s">
        <v>154</v>
      </c>
    </row>
    <row r="269" spans="2:65" s="1" customFormat="1" ht="16.5" customHeight="1">
      <c r="B269" s="34"/>
      <c r="C269" s="133" t="s">
        <v>480</v>
      </c>
      <c r="D269" s="133" t="s">
        <v>134</v>
      </c>
      <c r="E269" s="134" t="s">
        <v>1270</v>
      </c>
      <c r="F269" s="135" t="s">
        <v>1271</v>
      </c>
      <c r="G269" s="136" t="s">
        <v>212</v>
      </c>
      <c r="H269" s="137">
        <v>1.26</v>
      </c>
      <c r="I269" s="138"/>
      <c r="J269" s="139">
        <f>ROUND(I269*H269,2)</f>
        <v>0</v>
      </c>
      <c r="K269" s="135" t="s">
        <v>138</v>
      </c>
      <c r="L269" s="34"/>
      <c r="M269" s="140" t="s">
        <v>19</v>
      </c>
      <c r="N269" s="141" t="s">
        <v>43</v>
      </c>
      <c r="P269" s="142">
        <f>O269*H269</f>
        <v>0</v>
      </c>
      <c r="Q269" s="142">
        <v>0</v>
      </c>
      <c r="R269" s="142">
        <f>Q269*H269</f>
        <v>0</v>
      </c>
      <c r="S269" s="142">
        <v>0</v>
      </c>
      <c r="T269" s="143">
        <f>S269*H269</f>
        <v>0</v>
      </c>
      <c r="AR269" s="144" t="s">
        <v>139</v>
      </c>
      <c r="AT269" s="144" t="s">
        <v>134</v>
      </c>
      <c r="AU269" s="144" t="s">
        <v>154</v>
      </c>
      <c r="AY269" s="19" t="s">
        <v>132</v>
      </c>
      <c r="BE269" s="145">
        <f>IF(N269="základní",J269,0)</f>
        <v>0</v>
      </c>
      <c r="BF269" s="145">
        <f>IF(N269="snížená",J269,0)</f>
        <v>0</v>
      </c>
      <c r="BG269" s="145">
        <f>IF(N269="zákl. přenesená",J269,0)</f>
        <v>0</v>
      </c>
      <c r="BH269" s="145">
        <f>IF(N269="sníž. přenesená",J269,0)</f>
        <v>0</v>
      </c>
      <c r="BI269" s="145">
        <f>IF(N269="nulová",J269,0)</f>
        <v>0</v>
      </c>
      <c r="BJ269" s="19" t="s">
        <v>79</v>
      </c>
      <c r="BK269" s="145">
        <f>ROUND(I269*H269,2)</f>
        <v>0</v>
      </c>
      <c r="BL269" s="19" t="s">
        <v>139</v>
      </c>
      <c r="BM269" s="144" t="s">
        <v>1272</v>
      </c>
    </row>
    <row r="270" spans="2:65" s="1" customFormat="1" ht="10.199999999999999">
      <c r="B270" s="34"/>
      <c r="D270" s="146" t="s">
        <v>141</v>
      </c>
      <c r="F270" s="147" t="s">
        <v>1273</v>
      </c>
      <c r="I270" s="148"/>
      <c r="L270" s="34"/>
      <c r="M270" s="149"/>
      <c r="T270" s="55"/>
      <c r="AT270" s="19" t="s">
        <v>141</v>
      </c>
      <c r="AU270" s="19" t="s">
        <v>154</v>
      </c>
    </row>
    <row r="271" spans="2:65" s="1" customFormat="1" ht="10.199999999999999">
      <c r="B271" s="34"/>
      <c r="D271" s="150" t="s">
        <v>143</v>
      </c>
      <c r="F271" s="151" t="s">
        <v>1274</v>
      </c>
      <c r="I271" s="148"/>
      <c r="L271" s="34"/>
      <c r="M271" s="149"/>
      <c r="T271" s="55"/>
      <c r="AT271" s="19" t="s">
        <v>143</v>
      </c>
      <c r="AU271" s="19" t="s">
        <v>154</v>
      </c>
    </row>
    <row r="272" spans="2:65" s="13" customFormat="1" ht="10.199999999999999">
      <c r="B272" s="158"/>
      <c r="D272" s="146" t="s">
        <v>145</v>
      </c>
      <c r="E272" s="159" t="s">
        <v>19</v>
      </c>
      <c r="F272" s="160" t="s">
        <v>1275</v>
      </c>
      <c r="H272" s="161">
        <v>0.56000000000000005</v>
      </c>
      <c r="I272" s="162"/>
      <c r="L272" s="158"/>
      <c r="M272" s="163"/>
      <c r="T272" s="164"/>
      <c r="AT272" s="159" t="s">
        <v>145</v>
      </c>
      <c r="AU272" s="159" t="s">
        <v>154</v>
      </c>
      <c r="AV272" s="13" t="s">
        <v>81</v>
      </c>
      <c r="AW272" s="13" t="s">
        <v>33</v>
      </c>
      <c r="AX272" s="13" t="s">
        <v>72</v>
      </c>
      <c r="AY272" s="159" t="s">
        <v>132</v>
      </c>
    </row>
    <row r="273" spans="2:65" s="13" customFormat="1" ht="10.199999999999999">
      <c r="B273" s="158"/>
      <c r="D273" s="146" t="s">
        <v>145</v>
      </c>
      <c r="E273" s="159" t="s">
        <v>19</v>
      </c>
      <c r="F273" s="160" t="s">
        <v>1276</v>
      </c>
      <c r="H273" s="161">
        <v>0.7</v>
      </c>
      <c r="I273" s="162"/>
      <c r="L273" s="158"/>
      <c r="M273" s="163"/>
      <c r="T273" s="164"/>
      <c r="AT273" s="159" t="s">
        <v>145</v>
      </c>
      <c r="AU273" s="159" t="s">
        <v>154</v>
      </c>
      <c r="AV273" s="13" t="s">
        <v>81</v>
      </c>
      <c r="AW273" s="13" t="s">
        <v>33</v>
      </c>
      <c r="AX273" s="13" t="s">
        <v>72</v>
      </c>
      <c r="AY273" s="159" t="s">
        <v>132</v>
      </c>
    </row>
    <row r="274" spans="2:65" s="14" customFormat="1" ht="10.199999999999999">
      <c r="B274" s="165"/>
      <c r="D274" s="146" t="s">
        <v>145</v>
      </c>
      <c r="E274" s="166" t="s">
        <v>19</v>
      </c>
      <c r="F274" s="167" t="s">
        <v>162</v>
      </c>
      <c r="H274" s="168">
        <v>1.26</v>
      </c>
      <c r="I274" s="169"/>
      <c r="L274" s="165"/>
      <c r="M274" s="170"/>
      <c r="T274" s="171"/>
      <c r="AT274" s="166" t="s">
        <v>145</v>
      </c>
      <c r="AU274" s="166" t="s">
        <v>154</v>
      </c>
      <c r="AV274" s="14" t="s">
        <v>139</v>
      </c>
      <c r="AW274" s="14" t="s">
        <v>33</v>
      </c>
      <c r="AX274" s="14" t="s">
        <v>79</v>
      </c>
      <c r="AY274" s="166" t="s">
        <v>132</v>
      </c>
    </row>
    <row r="275" spans="2:65" s="1" customFormat="1" ht="21.75" customHeight="1">
      <c r="B275" s="34"/>
      <c r="C275" s="133" t="s">
        <v>485</v>
      </c>
      <c r="D275" s="133" t="s">
        <v>134</v>
      </c>
      <c r="E275" s="134" t="s">
        <v>1277</v>
      </c>
      <c r="F275" s="135" t="s">
        <v>1278</v>
      </c>
      <c r="G275" s="136" t="s">
        <v>212</v>
      </c>
      <c r="H275" s="137">
        <v>1.26</v>
      </c>
      <c r="I275" s="138"/>
      <c r="J275" s="139">
        <f>ROUND(I275*H275,2)</f>
        <v>0</v>
      </c>
      <c r="K275" s="135" t="s">
        <v>138</v>
      </c>
      <c r="L275" s="34"/>
      <c r="M275" s="140" t="s">
        <v>19</v>
      </c>
      <c r="N275" s="141" t="s">
        <v>43</v>
      </c>
      <c r="P275" s="142">
        <f>O275*H275</f>
        <v>0</v>
      </c>
      <c r="Q275" s="142">
        <v>0</v>
      </c>
      <c r="R275" s="142">
        <f>Q275*H275</f>
        <v>0</v>
      </c>
      <c r="S275" s="142">
        <v>0</v>
      </c>
      <c r="T275" s="143">
        <f>S275*H275</f>
        <v>0</v>
      </c>
      <c r="AR275" s="144" t="s">
        <v>139</v>
      </c>
      <c r="AT275" s="144" t="s">
        <v>134</v>
      </c>
      <c r="AU275" s="144" t="s">
        <v>154</v>
      </c>
      <c r="AY275" s="19" t="s">
        <v>132</v>
      </c>
      <c r="BE275" s="145">
        <f>IF(N275="základní",J275,0)</f>
        <v>0</v>
      </c>
      <c r="BF275" s="145">
        <f>IF(N275="snížená",J275,0)</f>
        <v>0</v>
      </c>
      <c r="BG275" s="145">
        <f>IF(N275="zákl. přenesená",J275,0)</f>
        <v>0</v>
      </c>
      <c r="BH275" s="145">
        <f>IF(N275="sníž. přenesená",J275,0)</f>
        <v>0</v>
      </c>
      <c r="BI275" s="145">
        <f>IF(N275="nulová",J275,0)</f>
        <v>0</v>
      </c>
      <c r="BJ275" s="19" t="s">
        <v>79</v>
      </c>
      <c r="BK275" s="145">
        <f>ROUND(I275*H275,2)</f>
        <v>0</v>
      </c>
      <c r="BL275" s="19" t="s">
        <v>139</v>
      </c>
      <c r="BM275" s="144" t="s">
        <v>1279</v>
      </c>
    </row>
    <row r="276" spans="2:65" s="1" customFormat="1" ht="10.199999999999999">
      <c r="B276" s="34"/>
      <c r="D276" s="146" t="s">
        <v>141</v>
      </c>
      <c r="F276" s="147" t="s">
        <v>1280</v>
      </c>
      <c r="I276" s="148"/>
      <c r="L276" s="34"/>
      <c r="M276" s="149"/>
      <c r="T276" s="55"/>
      <c r="AT276" s="19" t="s">
        <v>141</v>
      </c>
      <c r="AU276" s="19" t="s">
        <v>154</v>
      </c>
    </row>
    <row r="277" spans="2:65" s="1" customFormat="1" ht="10.199999999999999">
      <c r="B277" s="34"/>
      <c r="D277" s="150" t="s">
        <v>143</v>
      </c>
      <c r="F277" s="151" t="s">
        <v>1281</v>
      </c>
      <c r="I277" s="148"/>
      <c r="L277" s="34"/>
      <c r="M277" s="149"/>
      <c r="T277" s="55"/>
      <c r="AT277" s="19" t="s">
        <v>143</v>
      </c>
      <c r="AU277" s="19" t="s">
        <v>154</v>
      </c>
    </row>
    <row r="278" spans="2:65" s="1" customFormat="1" ht="24.15" customHeight="1">
      <c r="B278" s="34"/>
      <c r="C278" s="133" t="s">
        <v>489</v>
      </c>
      <c r="D278" s="133" t="s">
        <v>134</v>
      </c>
      <c r="E278" s="134" t="s">
        <v>1282</v>
      </c>
      <c r="F278" s="135" t="s">
        <v>1283</v>
      </c>
      <c r="G278" s="136" t="s">
        <v>212</v>
      </c>
      <c r="H278" s="137">
        <v>1.26</v>
      </c>
      <c r="I278" s="138"/>
      <c r="J278" s="139">
        <f>ROUND(I278*H278,2)</f>
        <v>0</v>
      </c>
      <c r="K278" s="135" t="s">
        <v>138</v>
      </c>
      <c r="L278" s="34"/>
      <c r="M278" s="140" t="s">
        <v>19</v>
      </c>
      <c r="N278" s="141" t="s">
        <v>43</v>
      </c>
      <c r="P278" s="142">
        <f>O278*H278</f>
        <v>0</v>
      </c>
      <c r="Q278" s="142">
        <v>0</v>
      </c>
      <c r="R278" s="142">
        <f>Q278*H278</f>
        <v>0</v>
      </c>
      <c r="S278" s="142">
        <v>0</v>
      </c>
      <c r="T278" s="143">
        <f>S278*H278</f>
        <v>0</v>
      </c>
      <c r="AR278" s="144" t="s">
        <v>139</v>
      </c>
      <c r="AT278" s="144" t="s">
        <v>134</v>
      </c>
      <c r="AU278" s="144" t="s">
        <v>154</v>
      </c>
      <c r="AY278" s="19" t="s">
        <v>132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9" t="s">
        <v>79</v>
      </c>
      <c r="BK278" s="145">
        <f>ROUND(I278*H278,2)</f>
        <v>0</v>
      </c>
      <c r="BL278" s="19" t="s">
        <v>139</v>
      </c>
      <c r="BM278" s="144" t="s">
        <v>1284</v>
      </c>
    </row>
    <row r="279" spans="2:65" s="1" customFormat="1" ht="19.2">
      <c r="B279" s="34"/>
      <c r="D279" s="146" t="s">
        <v>141</v>
      </c>
      <c r="F279" s="147" t="s">
        <v>1285</v>
      </c>
      <c r="I279" s="148"/>
      <c r="L279" s="34"/>
      <c r="M279" s="149"/>
      <c r="T279" s="55"/>
      <c r="AT279" s="19" t="s">
        <v>141</v>
      </c>
      <c r="AU279" s="19" t="s">
        <v>154</v>
      </c>
    </row>
    <row r="280" spans="2:65" s="1" customFormat="1" ht="10.199999999999999">
      <c r="B280" s="34"/>
      <c r="D280" s="150" t="s">
        <v>143</v>
      </c>
      <c r="F280" s="151" t="s">
        <v>1286</v>
      </c>
      <c r="I280" s="148"/>
      <c r="L280" s="34"/>
      <c r="M280" s="149"/>
      <c r="T280" s="55"/>
      <c r="AT280" s="19" t="s">
        <v>143</v>
      </c>
      <c r="AU280" s="19" t="s">
        <v>154</v>
      </c>
    </row>
    <row r="281" spans="2:65" s="1" customFormat="1" ht="16.5" customHeight="1">
      <c r="B281" s="34"/>
      <c r="C281" s="179" t="s">
        <v>493</v>
      </c>
      <c r="D281" s="179" t="s">
        <v>329</v>
      </c>
      <c r="E281" s="180" t="s">
        <v>1287</v>
      </c>
      <c r="F281" s="181" t="s">
        <v>1288</v>
      </c>
      <c r="G281" s="182" t="s">
        <v>212</v>
      </c>
      <c r="H281" s="183">
        <v>1.26</v>
      </c>
      <c r="I281" s="184"/>
      <c r="J281" s="185">
        <f>ROUND(I281*H281,2)</f>
        <v>0</v>
      </c>
      <c r="K281" s="181" t="s">
        <v>138</v>
      </c>
      <c r="L281" s="186"/>
      <c r="M281" s="187" t="s">
        <v>19</v>
      </c>
      <c r="N281" s="188" t="s">
        <v>43</v>
      </c>
      <c r="P281" s="142">
        <f>O281*H281</f>
        <v>0</v>
      </c>
      <c r="Q281" s="142">
        <v>0</v>
      </c>
      <c r="R281" s="142">
        <f>Q281*H281</f>
        <v>0</v>
      </c>
      <c r="S281" s="142">
        <v>0</v>
      </c>
      <c r="T281" s="143">
        <f>S281*H281</f>
        <v>0</v>
      </c>
      <c r="AR281" s="144" t="s">
        <v>193</v>
      </c>
      <c r="AT281" s="144" t="s">
        <v>329</v>
      </c>
      <c r="AU281" s="144" t="s">
        <v>154</v>
      </c>
      <c r="AY281" s="19" t="s">
        <v>132</v>
      </c>
      <c r="BE281" s="145">
        <f>IF(N281="základní",J281,0)</f>
        <v>0</v>
      </c>
      <c r="BF281" s="145">
        <f>IF(N281="snížená",J281,0)</f>
        <v>0</v>
      </c>
      <c r="BG281" s="145">
        <f>IF(N281="zákl. přenesená",J281,0)</f>
        <v>0</v>
      </c>
      <c r="BH281" s="145">
        <f>IF(N281="sníž. přenesená",J281,0)</f>
        <v>0</v>
      </c>
      <c r="BI281" s="145">
        <f>IF(N281="nulová",J281,0)</f>
        <v>0</v>
      </c>
      <c r="BJ281" s="19" t="s">
        <v>79</v>
      </c>
      <c r="BK281" s="145">
        <f>ROUND(I281*H281,2)</f>
        <v>0</v>
      </c>
      <c r="BL281" s="19" t="s">
        <v>139</v>
      </c>
      <c r="BM281" s="144" t="s">
        <v>1289</v>
      </c>
    </row>
    <row r="282" spans="2:65" s="1" customFormat="1" ht="10.199999999999999">
      <c r="B282" s="34"/>
      <c r="D282" s="146" t="s">
        <v>141</v>
      </c>
      <c r="F282" s="147" t="s">
        <v>1288</v>
      </c>
      <c r="I282" s="148"/>
      <c r="L282" s="34"/>
      <c r="M282" s="149"/>
      <c r="T282" s="55"/>
      <c r="AT282" s="19" t="s">
        <v>141</v>
      </c>
      <c r="AU282" s="19" t="s">
        <v>154</v>
      </c>
    </row>
    <row r="283" spans="2:65" s="1" customFormat="1" ht="24.15" customHeight="1">
      <c r="B283" s="34"/>
      <c r="C283" s="179" t="s">
        <v>497</v>
      </c>
      <c r="D283" s="179" t="s">
        <v>329</v>
      </c>
      <c r="E283" s="180" t="s">
        <v>1290</v>
      </c>
      <c r="F283" s="181" t="s">
        <v>1291</v>
      </c>
      <c r="G283" s="182" t="s">
        <v>422</v>
      </c>
      <c r="H283" s="183">
        <v>6</v>
      </c>
      <c r="I283" s="184"/>
      <c r="J283" s="185">
        <f>ROUND(I283*H283,2)</f>
        <v>0</v>
      </c>
      <c r="K283" s="181" t="s">
        <v>19</v>
      </c>
      <c r="L283" s="186"/>
      <c r="M283" s="187" t="s">
        <v>19</v>
      </c>
      <c r="N283" s="188" t="s">
        <v>43</v>
      </c>
      <c r="P283" s="142">
        <f>O283*H283</f>
        <v>0</v>
      </c>
      <c r="Q283" s="142">
        <v>1E-4</v>
      </c>
      <c r="R283" s="142">
        <f>Q283*H283</f>
        <v>6.0000000000000006E-4</v>
      </c>
      <c r="S283" s="142">
        <v>0</v>
      </c>
      <c r="T283" s="143">
        <f>S283*H283</f>
        <v>0</v>
      </c>
      <c r="AR283" s="144" t="s">
        <v>81</v>
      </c>
      <c r="AT283" s="144" t="s">
        <v>329</v>
      </c>
      <c r="AU283" s="144" t="s">
        <v>154</v>
      </c>
      <c r="AY283" s="19" t="s">
        <v>132</v>
      </c>
      <c r="BE283" s="145">
        <f>IF(N283="základní",J283,0)</f>
        <v>0</v>
      </c>
      <c r="BF283" s="145">
        <f>IF(N283="snížená",J283,0)</f>
        <v>0</v>
      </c>
      <c r="BG283" s="145">
        <f>IF(N283="zákl. přenesená",J283,0)</f>
        <v>0</v>
      </c>
      <c r="BH283" s="145">
        <f>IF(N283="sníž. přenesená",J283,0)</f>
        <v>0</v>
      </c>
      <c r="BI283" s="145">
        <f>IF(N283="nulová",J283,0)</f>
        <v>0</v>
      </c>
      <c r="BJ283" s="19" t="s">
        <v>79</v>
      </c>
      <c r="BK283" s="145">
        <f>ROUND(I283*H283,2)</f>
        <v>0</v>
      </c>
      <c r="BL283" s="19" t="s">
        <v>79</v>
      </c>
      <c r="BM283" s="144" t="s">
        <v>1292</v>
      </c>
    </row>
    <row r="284" spans="2:65" s="1" customFormat="1" ht="19.2">
      <c r="B284" s="34"/>
      <c r="D284" s="146" t="s">
        <v>141</v>
      </c>
      <c r="F284" s="147" t="s">
        <v>1291</v>
      </c>
      <c r="I284" s="148"/>
      <c r="L284" s="34"/>
      <c r="M284" s="149"/>
      <c r="T284" s="55"/>
      <c r="AT284" s="19" t="s">
        <v>141</v>
      </c>
      <c r="AU284" s="19" t="s">
        <v>154</v>
      </c>
    </row>
    <row r="285" spans="2:65" s="13" customFormat="1" ht="10.199999999999999">
      <c r="B285" s="158"/>
      <c r="D285" s="146" t="s">
        <v>145</v>
      </c>
      <c r="E285" s="159" t="s">
        <v>19</v>
      </c>
      <c r="F285" s="160" t="s">
        <v>1025</v>
      </c>
      <c r="H285" s="161">
        <v>6</v>
      </c>
      <c r="I285" s="162"/>
      <c r="L285" s="158"/>
      <c r="M285" s="163"/>
      <c r="T285" s="164"/>
      <c r="AT285" s="159" t="s">
        <v>145</v>
      </c>
      <c r="AU285" s="159" t="s">
        <v>154</v>
      </c>
      <c r="AV285" s="13" t="s">
        <v>81</v>
      </c>
      <c r="AW285" s="13" t="s">
        <v>33</v>
      </c>
      <c r="AX285" s="13" t="s">
        <v>79</v>
      </c>
      <c r="AY285" s="159" t="s">
        <v>132</v>
      </c>
    </row>
    <row r="286" spans="2:65" s="11" customFormat="1" ht="20.85" customHeight="1">
      <c r="B286" s="121"/>
      <c r="D286" s="122" t="s">
        <v>71</v>
      </c>
      <c r="E286" s="131" t="s">
        <v>1293</v>
      </c>
      <c r="F286" s="131" t="s">
        <v>1294</v>
      </c>
      <c r="I286" s="124"/>
      <c r="J286" s="132">
        <f>BK286</f>
        <v>0</v>
      </c>
      <c r="L286" s="121"/>
      <c r="M286" s="126"/>
      <c r="P286" s="127">
        <v>0</v>
      </c>
      <c r="R286" s="127">
        <v>0</v>
      </c>
      <c r="T286" s="128">
        <v>0</v>
      </c>
      <c r="AR286" s="122" t="s">
        <v>139</v>
      </c>
      <c r="AT286" s="129" t="s">
        <v>71</v>
      </c>
      <c r="AU286" s="129" t="s">
        <v>81</v>
      </c>
      <c r="AY286" s="122" t="s">
        <v>132</v>
      </c>
      <c r="BK286" s="130">
        <v>0</v>
      </c>
    </row>
    <row r="287" spans="2:65" s="11" customFormat="1" ht="20.85" customHeight="1">
      <c r="B287" s="121"/>
      <c r="D287" s="122" t="s">
        <v>71</v>
      </c>
      <c r="E287" s="131" t="s">
        <v>1295</v>
      </c>
      <c r="F287" s="131" t="s">
        <v>1296</v>
      </c>
      <c r="I287" s="124"/>
      <c r="J287" s="132">
        <f>BK287</f>
        <v>0</v>
      </c>
      <c r="L287" s="121"/>
      <c r="M287" s="126"/>
      <c r="P287" s="127">
        <f>SUM(P288:P293)</f>
        <v>0</v>
      </c>
      <c r="R287" s="127">
        <f>SUM(R288:R293)</f>
        <v>0.18</v>
      </c>
      <c r="T287" s="128">
        <f>SUM(T288:T293)</f>
        <v>0</v>
      </c>
      <c r="AR287" s="122" t="s">
        <v>139</v>
      </c>
      <c r="AT287" s="129" t="s">
        <v>71</v>
      </c>
      <c r="AU287" s="129" t="s">
        <v>81</v>
      </c>
      <c r="AY287" s="122" t="s">
        <v>132</v>
      </c>
      <c r="BK287" s="130">
        <f>SUM(BK288:BK293)</f>
        <v>0</v>
      </c>
    </row>
    <row r="288" spans="2:65" s="1" customFormat="1" ht="24.15" customHeight="1">
      <c r="B288" s="34"/>
      <c r="C288" s="179" t="s">
        <v>504</v>
      </c>
      <c r="D288" s="179" t="s">
        <v>329</v>
      </c>
      <c r="E288" s="180" t="s">
        <v>1297</v>
      </c>
      <c r="F288" s="181" t="s">
        <v>1298</v>
      </c>
      <c r="G288" s="182" t="s">
        <v>422</v>
      </c>
      <c r="H288" s="183">
        <v>1</v>
      </c>
      <c r="I288" s="184"/>
      <c r="J288" s="185">
        <f>ROUND(I288*H288,2)</f>
        <v>0</v>
      </c>
      <c r="K288" s="181" t="s">
        <v>19</v>
      </c>
      <c r="L288" s="186"/>
      <c r="M288" s="187" t="s">
        <v>19</v>
      </c>
      <c r="N288" s="188" t="s">
        <v>43</v>
      </c>
      <c r="P288" s="142">
        <f>O288*H288</f>
        <v>0</v>
      </c>
      <c r="Q288" s="142">
        <v>0.03</v>
      </c>
      <c r="R288" s="142">
        <f>Q288*H288</f>
        <v>0.03</v>
      </c>
      <c r="S288" s="142">
        <v>0</v>
      </c>
      <c r="T288" s="143">
        <f>S288*H288</f>
        <v>0</v>
      </c>
      <c r="AR288" s="144" t="s">
        <v>193</v>
      </c>
      <c r="AT288" s="144" t="s">
        <v>329</v>
      </c>
      <c r="AU288" s="144" t="s">
        <v>154</v>
      </c>
      <c r="AY288" s="19" t="s">
        <v>132</v>
      </c>
      <c r="BE288" s="145">
        <f>IF(N288="základní",J288,0)</f>
        <v>0</v>
      </c>
      <c r="BF288" s="145">
        <f>IF(N288="snížená",J288,0)</f>
        <v>0</v>
      </c>
      <c r="BG288" s="145">
        <f>IF(N288="zákl. přenesená",J288,0)</f>
        <v>0</v>
      </c>
      <c r="BH288" s="145">
        <f>IF(N288="sníž. přenesená",J288,0)</f>
        <v>0</v>
      </c>
      <c r="BI288" s="145">
        <f>IF(N288="nulová",J288,0)</f>
        <v>0</v>
      </c>
      <c r="BJ288" s="19" t="s">
        <v>79</v>
      </c>
      <c r="BK288" s="145">
        <f>ROUND(I288*H288,2)</f>
        <v>0</v>
      </c>
      <c r="BL288" s="19" t="s">
        <v>139</v>
      </c>
      <c r="BM288" s="144" t="s">
        <v>1299</v>
      </c>
    </row>
    <row r="289" spans="2:65" s="1" customFormat="1" ht="10.199999999999999">
      <c r="B289" s="34"/>
      <c r="D289" s="146" t="s">
        <v>141</v>
      </c>
      <c r="F289" s="147" t="s">
        <v>1298</v>
      </c>
      <c r="I289" s="148"/>
      <c r="L289" s="34"/>
      <c r="M289" s="149"/>
      <c r="T289" s="55"/>
      <c r="AT289" s="19" t="s">
        <v>141</v>
      </c>
      <c r="AU289" s="19" t="s">
        <v>154</v>
      </c>
    </row>
    <row r="290" spans="2:65" s="1" customFormat="1" ht="24.15" customHeight="1">
      <c r="B290" s="34"/>
      <c r="C290" s="179" t="s">
        <v>509</v>
      </c>
      <c r="D290" s="179" t="s">
        <v>329</v>
      </c>
      <c r="E290" s="180" t="s">
        <v>1300</v>
      </c>
      <c r="F290" s="181" t="s">
        <v>1301</v>
      </c>
      <c r="G290" s="182" t="s">
        <v>422</v>
      </c>
      <c r="H290" s="183">
        <v>2</v>
      </c>
      <c r="I290" s="184"/>
      <c r="J290" s="185">
        <f>ROUND(I290*H290,2)</f>
        <v>0</v>
      </c>
      <c r="K290" s="181" t="s">
        <v>19</v>
      </c>
      <c r="L290" s="186"/>
      <c r="M290" s="187" t="s">
        <v>19</v>
      </c>
      <c r="N290" s="188" t="s">
        <v>43</v>
      </c>
      <c r="P290" s="142">
        <f>O290*H290</f>
        <v>0</v>
      </c>
      <c r="Q290" s="142">
        <v>2.5000000000000001E-2</v>
      </c>
      <c r="R290" s="142">
        <f>Q290*H290</f>
        <v>0.05</v>
      </c>
      <c r="S290" s="142">
        <v>0</v>
      </c>
      <c r="T290" s="143">
        <f>S290*H290</f>
        <v>0</v>
      </c>
      <c r="AR290" s="144" t="s">
        <v>193</v>
      </c>
      <c r="AT290" s="144" t="s">
        <v>329</v>
      </c>
      <c r="AU290" s="144" t="s">
        <v>154</v>
      </c>
      <c r="AY290" s="19" t="s">
        <v>132</v>
      </c>
      <c r="BE290" s="145">
        <f>IF(N290="základní",J290,0)</f>
        <v>0</v>
      </c>
      <c r="BF290" s="145">
        <f>IF(N290="snížená",J290,0)</f>
        <v>0</v>
      </c>
      <c r="BG290" s="145">
        <f>IF(N290="zákl. přenesená",J290,0)</f>
        <v>0</v>
      </c>
      <c r="BH290" s="145">
        <f>IF(N290="sníž. přenesená",J290,0)</f>
        <v>0</v>
      </c>
      <c r="BI290" s="145">
        <f>IF(N290="nulová",J290,0)</f>
        <v>0</v>
      </c>
      <c r="BJ290" s="19" t="s">
        <v>79</v>
      </c>
      <c r="BK290" s="145">
        <f>ROUND(I290*H290,2)</f>
        <v>0</v>
      </c>
      <c r="BL290" s="19" t="s">
        <v>139</v>
      </c>
      <c r="BM290" s="144" t="s">
        <v>1302</v>
      </c>
    </row>
    <row r="291" spans="2:65" s="1" customFormat="1" ht="10.199999999999999">
      <c r="B291" s="34"/>
      <c r="D291" s="146" t="s">
        <v>141</v>
      </c>
      <c r="F291" s="147" t="s">
        <v>1301</v>
      </c>
      <c r="I291" s="148"/>
      <c r="L291" s="34"/>
      <c r="M291" s="149"/>
      <c r="T291" s="55"/>
      <c r="AT291" s="19" t="s">
        <v>141</v>
      </c>
      <c r="AU291" s="19" t="s">
        <v>154</v>
      </c>
    </row>
    <row r="292" spans="2:65" s="1" customFormat="1" ht="24.15" customHeight="1">
      <c r="B292" s="34"/>
      <c r="C292" s="179" t="s">
        <v>516</v>
      </c>
      <c r="D292" s="179" t="s">
        <v>329</v>
      </c>
      <c r="E292" s="180" t="s">
        <v>1303</v>
      </c>
      <c r="F292" s="181" t="s">
        <v>1304</v>
      </c>
      <c r="G292" s="182" t="s">
        <v>422</v>
      </c>
      <c r="H292" s="183">
        <v>4</v>
      </c>
      <c r="I292" s="184"/>
      <c r="J292" s="185">
        <f>ROUND(I292*H292,2)</f>
        <v>0</v>
      </c>
      <c r="K292" s="181" t="s">
        <v>19</v>
      </c>
      <c r="L292" s="186"/>
      <c r="M292" s="187" t="s">
        <v>19</v>
      </c>
      <c r="N292" s="188" t="s">
        <v>43</v>
      </c>
      <c r="P292" s="142">
        <f>O292*H292</f>
        <v>0</v>
      </c>
      <c r="Q292" s="142">
        <v>2.5000000000000001E-2</v>
      </c>
      <c r="R292" s="142">
        <f>Q292*H292</f>
        <v>0.1</v>
      </c>
      <c r="S292" s="142">
        <v>0</v>
      </c>
      <c r="T292" s="143">
        <f>S292*H292</f>
        <v>0</v>
      </c>
      <c r="AR292" s="144" t="s">
        <v>193</v>
      </c>
      <c r="AT292" s="144" t="s">
        <v>329</v>
      </c>
      <c r="AU292" s="144" t="s">
        <v>154</v>
      </c>
      <c r="AY292" s="19" t="s">
        <v>132</v>
      </c>
      <c r="BE292" s="145">
        <f>IF(N292="základní",J292,0)</f>
        <v>0</v>
      </c>
      <c r="BF292" s="145">
        <f>IF(N292="snížená",J292,0)</f>
        <v>0</v>
      </c>
      <c r="BG292" s="145">
        <f>IF(N292="zákl. přenesená",J292,0)</f>
        <v>0</v>
      </c>
      <c r="BH292" s="145">
        <f>IF(N292="sníž. přenesená",J292,0)</f>
        <v>0</v>
      </c>
      <c r="BI292" s="145">
        <f>IF(N292="nulová",J292,0)</f>
        <v>0</v>
      </c>
      <c r="BJ292" s="19" t="s">
        <v>79</v>
      </c>
      <c r="BK292" s="145">
        <f>ROUND(I292*H292,2)</f>
        <v>0</v>
      </c>
      <c r="BL292" s="19" t="s">
        <v>139</v>
      </c>
      <c r="BM292" s="144" t="s">
        <v>1305</v>
      </c>
    </row>
    <row r="293" spans="2:65" s="1" customFormat="1" ht="10.199999999999999">
      <c r="B293" s="34"/>
      <c r="D293" s="146" t="s">
        <v>141</v>
      </c>
      <c r="F293" s="147" t="s">
        <v>1304</v>
      </c>
      <c r="I293" s="148"/>
      <c r="L293" s="34"/>
      <c r="M293" s="149"/>
      <c r="T293" s="55"/>
      <c r="AT293" s="19" t="s">
        <v>141</v>
      </c>
      <c r="AU293" s="19" t="s">
        <v>154</v>
      </c>
    </row>
    <row r="294" spans="2:65" s="11" customFormat="1" ht="20.85" customHeight="1">
      <c r="B294" s="121"/>
      <c r="D294" s="122" t="s">
        <v>71</v>
      </c>
      <c r="E294" s="131" t="s">
        <v>1306</v>
      </c>
      <c r="F294" s="131" t="s">
        <v>1307</v>
      </c>
      <c r="I294" s="124"/>
      <c r="J294" s="132">
        <f>BK294</f>
        <v>0</v>
      </c>
      <c r="L294" s="121"/>
      <c r="M294" s="126"/>
      <c r="P294" s="127">
        <f>P295+SUM(P296:P307)+P363+P385+P453</f>
        <v>0</v>
      </c>
      <c r="R294" s="127">
        <f>R295+SUM(R296:R307)+R363+R385+R453</f>
        <v>16.887979999999999</v>
      </c>
      <c r="T294" s="128">
        <f>T295+SUM(T296:T307)+T363+T385+T453</f>
        <v>0</v>
      </c>
      <c r="AR294" s="122" t="s">
        <v>139</v>
      </c>
      <c r="AT294" s="129" t="s">
        <v>71</v>
      </c>
      <c r="AU294" s="129" t="s">
        <v>81</v>
      </c>
      <c r="AY294" s="122" t="s">
        <v>132</v>
      </c>
      <c r="BK294" s="130">
        <f>BK295+SUM(BK296:BK307)+BK363+BK385+BK453</f>
        <v>0</v>
      </c>
    </row>
    <row r="295" spans="2:65" s="1" customFormat="1" ht="24.15" customHeight="1">
      <c r="B295" s="34"/>
      <c r="C295" s="179" t="s">
        <v>524</v>
      </c>
      <c r="D295" s="179" t="s">
        <v>329</v>
      </c>
      <c r="E295" s="180" t="s">
        <v>1308</v>
      </c>
      <c r="F295" s="181" t="s">
        <v>1309</v>
      </c>
      <c r="G295" s="182" t="s">
        <v>422</v>
      </c>
      <c r="H295" s="183">
        <v>13</v>
      </c>
      <c r="I295" s="184"/>
      <c r="J295" s="185">
        <f>ROUND(I295*H295,2)</f>
        <v>0</v>
      </c>
      <c r="K295" s="181" t="s">
        <v>19</v>
      </c>
      <c r="L295" s="186"/>
      <c r="M295" s="187" t="s">
        <v>19</v>
      </c>
      <c r="N295" s="188" t="s">
        <v>43</v>
      </c>
      <c r="P295" s="142">
        <f>O295*H295</f>
        <v>0</v>
      </c>
      <c r="Q295" s="142">
        <v>6.0000000000000001E-3</v>
      </c>
      <c r="R295" s="142">
        <f>Q295*H295</f>
        <v>7.8E-2</v>
      </c>
      <c r="S295" s="142">
        <v>0</v>
      </c>
      <c r="T295" s="143">
        <f>S295*H295</f>
        <v>0</v>
      </c>
      <c r="AR295" s="144" t="s">
        <v>193</v>
      </c>
      <c r="AT295" s="144" t="s">
        <v>329</v>
      </c>
      <c r="AU295" s="144" t="s">
        <v>154</v>
      </c>
      <c r="AY295" s="19" t="s">
        <v>132</v>
      </c>
      <c r="BE295" s="145">
        <f>IF(N295="základní",J295,0)</f>
        <v>0</v>
      </c>
      <c r="BF295" s="145">
        <f>IF(N295="snížená",J295,0)</f>
        <v>0</v>
      </c>
      <c r="BG295" s="145">
        <f>IF(N295="zákl. přenesená",J295,0)</f>
        <v>0</v>
      </c>
      <c r="BH295" s="145">
        <f>IF(N295="sníž. přenesená",J295,0)</f>
        <v>0</v>
      </c>
      <c r="BI295" s="145">
        <f>IF(N295="nulová",J295,0)</f>
        <v>0</v>
      </c>
      <c r="BJ295" s="19" t="s">
        <v>79</v>
      </c>
      <c r="BK295" s="145">
        <f>ROUND(I295*H295,2)</f>
        <v>0</v>
      </c>
      <c r="BL295" s="19" t="s">
        <v>139</v>
      </c>
      <c r="BM295" s="144" t="s">
        <v>1310</v>
      </c>
    </row>
    <row r="296" spans="2:65" s="1" customFormat="1" ht="19.2">
      <c r="B296" s="34"/>
      <c r="D296" s="146" t="s">
        <v>141</v>
      </c>
      <c r="F296" s="147" t="s">
        <v>1309</v>
      </c>
      <c r="I296" s="148"/>
      <c r="L296" s="34"/>
      <c r="M296" s="149"/>
      <c r="T296" s="55"/>
      <c r="AT296" s="19" t="s">
        <v>141</v>
      </c>
      <c r="AU296" s="19" t="s">
        <v>154</v>
      </c>
    </row>
    <row r="297" spans="2:65" s="1" customFormat="1" ht="24.15" customHeight="1">
      <c r="B297" s="34"/>
      <c r="C297" s="179" t="s">
        <v>531</v>
      </c>
      <c r="D297" s="179" t="s">
        <v>329</v>
      </c>
      <c r="E297" s="180" t="s">
        <v>1311</v>
      </c>
      <c r="F297" s="181" t="s">
        <v>1312</v>
      </c>
      <c r="G297" s="182" t="s">
        <v>422</v>
      </c>
      <c r="H297" s="183">
        <v>12</v>
      </c>
      <c r="I297" s="184"/>
      <c r="J297" s="185">
        <f>ROUND(I297*H297,2)</f>
        <v>0</v>
      </c>
      <c r="K297" s="181" t="s">
        <v>19</v>
      </c>
      <c r="L297" s="186"/>
      <c r="M297" s="187" t="s">
        <v>19</v>
      </c>
      <c r="N297" s="188" t="s">
        <v>43</v>
      </c>
      <c r="P297" s="142">
        <f>O297*H297</f>
        <v>0</v>
      </c>
      <c r="Q297" s="142">
        <v>4.2500000000000003E-3</v>
      </c>
      <c r="R297" s="142">
        <f>Q297*H297</f>
        <v>5.1000000000000004E-2</v>
      </c>
      <c r="S297" s="142">
        <v>0</v>
      </c>
      <c r="T297" s="143">
        <f>S297*H297</f>
        <v>0</v>
      </c>
      <c r="AR297" s="144" t="s">
        <v>193</v>
      </c>
      <c r="AT297" s="144" t="s">
        <v>329</v>
      </c>
      <c r="AU297" s="144" t="s">
        <v>154</v>
      </c>
      <c r="AY297" s="19" t="s">
        <v>132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9" t="s">
        <v>79</v>
      </c>
      <c r="BK297" s="145">
        <f>ROUND(I297*H297,2)</f>
        <v>0</v>
      </c>
      <c r="BL297" s="19" t="s">
        <v>139</v>
      </c>
      <c r="BM297" s="144" t="s">
        <v>1313</v>
      </c>
    </row>
    <row r="298" spans="2:65" s="1" customFormat="1" ht="19.2">
      <c r="B298" s="34"/>
      <c r="D298" s="146" t="s">
        <v>141</v>
      </c>
      <c r="F298" s="147" t="s">
        <v>1312</v>
      </c>
      <c r="I298" s="148"/>
      <c r="L298" s="34"/>
      <c r="M298" s="149"/>
      <c r="T298" s="55"/>
      <c r="AT298" s="19" t="s">
        <v>141</v>
      </c>
      <c r="AU298" s="19" t="s">
        <v>154</v>
      </c>
    </row>
    <row r="299" spans="2:65" s="1" customFormat="1" ht="24.15" customHeight="1">
      <c r="B299" s="34"/>
      <c r="C299" s="179" t="s">
        <v>539</v>
      </c>
      <c r="D299" s="179" t="s">
        <v>329</v>
      </c>
      <c r="E299" s="180" t="s">
        <v>1314</v>
      </c>
      <c r="F299" s="181" t="s">
        <v>1315</v>
      </c>
      <c r="G299" s="182" t="s">
        <v>422</v>
      </c>
      <c r="H299" s="183">
        <v>10</v>
      </c>
      <c r="I299" s="184"/>
      <c r="J299" s="185">
        <f>ROUND(I299*H299,2)</f>
        <v>0</v>
      </c>
      <c r="K299" s="181" t="s">
        <v>19</v>
      </c>
      <c r="L299" s="186"/>
      <c r="M299" s="187" t="s">
        <v>19</v>
      </c>
      <c r="N299" s="188" t="s">
        <v>43</v>
      </c>
      <c r="P299" s="142">
        <f>O299*H299</f>
        <v>0</v>
      </c>
      <c r="Q299" s="142">
        <v>4.2500000000000003E-3</v>
      </c>
      <c r="R299" s="142">
        <f>Q299*H299</f>
        <v>4.2500000000000003E-2</v>
      </c>
      <c r="S299" s="142">
        <v>0</v>
      </c>
      <c r="T299" s="143">
        <f>S299*H299</f>
        <v>0</v>
      </c>
      <c r="AR299" s="144" t="s">
        <v>193</v>
      </c>
      <c r="AT299" s="144" t="s">
        <v>329</v>
      </c>
      <c r="AU299" s="144" t="s">
        <v>154</v>
      </c>
      <c r="AY299" s="19" t="s">
        <v>132</v>
      </c>
      <c r="BE299" s="145">
        <f>IF(N299="základní",J299,0)</f>
        <v>0</v>
      </c>
      <c r="BF299" s="145">
        <f>IF(N299="snížená",J299,0)</f>
        <v>0</v>
      </c>
      <c r="BG299" s="145">
        <f>IF(N299="zákl. přenesená",J299,0)</f>
        <v>0</v>
      </c>
      <c r="BH299" s="145">
        <f>IF(N299="sníž. přenesená",J299,0)</f>
        <v>0</v>
      </c>
      <c r="BI299" s="145">
        <f>IF(N299="nulová",J299,0)</f>
        <v>0</v>
      </c>
      <c r="BJ299" s="19" t="s">
        <v>79</v>
      </c>
      <c r="BK299" s="145">
        <f>ROUND(I299*H299,2)</f>
        <v>0</v>
      </c>
      <c r="BL299" s="19" t="s">
        <v>139</v>
      </c>
      <c r="BM299" s="144" t="s">
        <v>1316</v>
      </c>
    </row>
    <row r="300" spans="2:65" s="1" customFormat="1" ht="19.2">
      <c r="B300" s="34"/>
      <c r="D300" s="146" t="s">
        <v>141</v>
      </c>
      <c r="F300" s="147" t="s">
        <v>1315</v>
      </c>
      <c r="I300" s="148"/>
      <c r="L300" s="34"/>
      <c r="M300" s="149"/>
      <c r="T300" s="55"/>
      <c r="AT300" s="19" t="s">
        <v>141</v>
      </c>
      <c r="AU300" s="19" t="s">
        <v>154</v>
      </c>
    </row>
    <row r="301" spans="2:65" s="1" customFormat="1" ht="24.15" customHeight="1">
      <c r="B301" s="34"/>
      <c r="C301" s="179" t="s">
        <v>547</v>
      </c>
      <c r="D301" s="179" t="s">
        <v>329</v>
      </c>
      <c r="E301" s="180" t="s">
        <v>1317</v>
      </c>
      <c r="F301" s="181" t="s">
        <v>1318</v>
      </c>
      <c r="G301" s="182" t="s">
        <v>422</v>
      </c>
      <c r="H301" s="183">
        <v>32</v>
      </c>
      <c r="I301" s="184"/>
      <c r="J301" s="185">
        <f>ROUND(I301*H301,2)</f>
        <v>0</v>
      </c>
      <c r="K301" s="181" t="s">
        <v>19</v>
      </c>
      <c r="L301" s="186"/>
      <c r="M301" s="187" t="s">
        <v>19</v>
      </c>
      <c r="N301" s="188" t="s">
        <v>43</v>
      </c>
      <c r="P301" s="142">
        <f>O301*H301</f>
        <v>0</v>
      </c>
      <c r="Q301" s="142">
        <v>3.0000000000000001E-3</v>
      </c>
      <c r="R301" s="142">
        <f>Q301*H301</f>
        <v>9.6000000000000002E-2</v>
      </c>
      <c r="S301" s="142">
        <v>0</v>
      </c>
      <c r="T301" s="143">
        <f>S301*H301</f>
        <v>0</v>
      </c>
      <c r="AR301" s="144" t="s">
        <v>193</v>
      </c>
      <c r="AT301" s="144" t="s">
        <v>329</v>
      </c>
      <c r="AU301" s="144" t="s">
        <v>154</v>
      </c>
      <c r="AY301" s="19" t="s">
        <v>132</v>
      </c>
      <c r="BE301" s="145">
        <f>IF(N301="základní",J301,0)</f>
        <v>0</v>
      </c>
      <c r="BF301" s="145">
        <f>IF(N301="snížená",J301,0)</f>
        <v>0</v>
      </c>
      <c r="BG301" s="145">
        <f>IF(N301="zákl. přenesená",J301,0)</f>
        <v>0</v>
      </c>
      <c r="BH301" s="145">
        <f>IF(N301="sníž. přenesená",J301,0)</f>
        <v>0</v>
      </c>
      <c r="BI301" s="145">
        <f>IF(N301="nulová",J301,0)</f>
        <v>0</v>
      </c>
      <c r="BJ301" s="19" t="s">
        <v>79</v>
      </c>
      <c r="BK301" s="145">
        <f>ROUND(I301*H301,2)</f>
        <v>0</v>
      </c>
      <c r="BL301" s="19" t="s">
        <v>139</v>
      </c>
      <c r="BM301" s="144" t="s">
        <v>1319</v>
      </c>
    </row>
    <row r="302" spans="2:65" s="1" customFormat="1" ht="10.199999999999999">
      <c r="B302" s="34"/>
      <c r="D302" s="146" t="s">
        <v>141</v>
      </c>
      <c r="F302" s="147" t="s">
        <v>1318</v>
      </c>
      <c r="I302" s="148"/>
      <c r="L302" s="34"/>
      <c r="M302" s="149"/>
      <c r="T302" s="55"/>
      <c r="AT302" s="19" t="s">
        <v>141</v>
      </c>
      <c r="AU302" s="19" t="s">
        <v>154</v>
      </c>
    </row>
    <row r="303" spans="2:65" s="1" customFormat="1" ht="24.15" customHeight="1">
      <c r="B303" s="34"/>
      <c r="C303" s="179" t="s">
        <v>553</v>
      </c>
      <c r="D303" s="179" t="s">
        <v>329</v>
      </c>
      <c r="E303" s="180" t="s">
        <v>1320</v>
      </c>
      <c r="F303" s="181" t="s">
        <v>1321</v>
      </c>
      <c r="G303" s="182" t="s">
        <v>422</v>
      </c>
      <c r="H303" s="183">
        <v>12</v>
      </c>
      <c r="I303" s="184"/>
      <c r="J303" s="185">
        <f>ROUND(I303*H303,2)</f>
        <v>0</v>
      </c>
      <c r="K303" s="181" t="s">
        <v>19</v>
      </c>
      <c r="L303" s="186"/>
      <c r="M303" s="187" t="s">
        <v>19</v>
      </c>
      <c r="N303" s="188" t="s">
        <v>43</v>
      </c>
      <c r="P303" s="142">
        <f>O303*H303</f>
        <v>0</v>
      </c>
      <c r="Q303" s="142">
        <v>3.0000000000000001E-3</v>
      </c>
      <c r="R303" s="142">
        <f>Q303*H303</f>
        <v>3.6000000000000004E-2</v>
      </c>
      <c r="S303" s="142">
        <v>0</v>
      </c>
      <c r="T303" s="143">
        <f>S303*H303</f>
        <v>0</v>
      </c>
      <c r="AR303" s="144" t="s">
        <v>193</v>
      </c>
      <c r="AT303" s="144" t="s">
        <v>329</v>
      </c>
      <c r="AU303" s="144" t="s">
        <v>154</v>
      </c>
      <c r="AY303" s="19" t="s">
        <v>132</v>
      </c>
      <c r="BE303" s="145">
        <f>IF(N303="základní",J303,0)</f>
        <v>0</v>
      </c>
      <c r="BF303" s="145">
        <f>IF(N303="snížená",J303,0)</f>
        <v>0</v>
      </c>
      <c r="BG303" s="145">
        <f>IF(N303="zákl. přenesená",J303,0)</f>
        <v>0</v>
      </c>
      <c r="BH303" s="145">
        <f>IF(N303="sníž. přenesená",J303,0)</f>
        <v>0</v>
      </c>
      <c r="BI303" s="145">
        <f>IF(N303="nulová",J303,0)</f>
        <v>0</v>
      </c>
      <c r="BJ303" s="19" t="s">
        <v>79</v>
      </c>
      <c r="BK303" s="145">
        <f>ROUND(I303*H303,2)</f>
        <v>0</v>
      </c>
      <c r="BL303" s="19" t="s">
        <v>139</v>
      </c>
      <c r="BM303" s="144" t="s">
        <v>1322</v>
      </c>
    </row>
    <row r="304" spans="2:65" s="1" customFormat="1" ht="19.2">
      <c r="B304" s="34"/>
      <c r="D304" s="146" t="s">
        <v>141</v>
      </c>
      <c r="F304" s="147" t="s">
        <v>1321</v>
      </c>
      <c r="I304" s="148"/>
      <c r="L304" s="34"/>
      <c r="M304" s="149"/>
      <c r="T304" s="55"/>
      <c r="AT304" s="19" t="s">
        <v>141</v>
      </c>
      <c r="AU304" s="19" t="s">
        <v>154</v>
      </c>
    </row>
    <row r="305" spans="2:65" s="1" customFormat="1" ht="24.15" customHeight="1">
      <c r="B305" s="34"/>
      <c r="C305" s="179" t="s">
        <v>559</v>
      </c>
      <c r="D305" s="179" t="s">
        <v>329</v>
      </c>
      <c r="E305" s="180" t="s">
        <v>1323</v>
      </c>
      <c r="F305" s="181" t="s">
        <v>1324</v>
      </c>
      <c r="G305" s="182" t="s">
        <v>422</v>
      </c>
      <c r="H305" s="183">
        <v>40</v>
      </c>
      <c r="I305" s="184"/>
      <c r="J305" s="185">
        <f>ROUND(I305*H305,2)</f>
        <v>0</v>
      </c>
      <c r="K305" s="181" t="s">
        <v>19</v>
      </c>
      <c r="L305" s="186"/>
      <c r="M305" s="187" t="s">
        <v>19</v>
      </c>
      <c r="N305" s="188" t="s">
        <v>43</v>
      </c>
      <c r="P305" s="142">
        <f>O305*H305</f>
        <v>0</v>
      </c>
      <c r="Q305" s="142">
        <v>3.0000000000000001E-3</v>
      </c>
      <c r="R305" s="142">
        <f>Q305*H305</f>
        <v>0.12</v>
      </c>
      <c r="S305" s="142">
        <v>0</v>
      </c>
      <c r="T305" s="143">
        <f>S305*H305</f>
        <v>0</v>
      </c>
      <c r="AR305" s="144" t="s">
        <v>193</v>
      </c>
      <c r="AT305" s="144" t="s">
        <v>329</v>
      </c>
      <c r="AU305" s="144" t="s">
        <v>154</v>
      </c>
      <c r="AY305" s="19" t="s">
        <v>132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9" t="s">
        <v>79</v>
      </c>
      <c r="BK305" s="145">
        <f>ROUND(I305*H305,2)</f>
        <v>0</v>
      </c>
      <c r="BL305" s="19" t="s">
        <v>139</v>
      </c>
      <c r="BM305" s="144" t="s">
        <v>1325</v>
      </c>
    </row>
    <row r="306" spans="2:65" s="1" customFormat="1" ht="19.2">
      <c r="B306" s="34"/>
      <c r="D306" s="146" t="s">
        <v>141</v>
      </c>
      <c r="F306" s="147" t="s">
        <v>1324</v>
      </c>
      <c r="I306" s="148"/>
      <c r="L306" s="34"/>
      <c r="M306" s="149"/>
      <c r="T306" s="55"/>
      <c r="AT306" s="19" t="s">
        <v>141</v>
      </c>
      <c r="AU306" s="19" t="s">
        <v>154</v>
      </c>
    </row>
    <row r="307" spans="2:65" s="16" customFormat="1" ht="20.85" customHeight="1">
      <c r="B307" s="194"/>
      <c r="D307" s="195" t="s">
        <v>71</v>
      </c>
      <c r="E307" s="195" t="s">
        <v>1326</v>
      </c>
      <c r="F307" s="195" t="s">
        <v>1327</v>
      </c>
      <c r="I307" s="196"/>
      <c r="J307" s="197">
        <f>BK307</f>
        <v>0</v>
      </c>
      <c r="L307" s="194"/>
      <c r="M307" s="198"/>
      <c r="P307" s="199">
        <f>SUM(P308:P362)</f>
        <v>0</v>
      </c>
      <c r="R307" s="199">
        <f>SUM(R308:R362)</f>
        <v>14.94173</v>
      </c>
      <c r="T307" s="200">
        <f>SUM(T308:T362)</f>
        <v>0</v>
      </c>
      <c r="AR307" s="195" t="s">
        <v>139</v>
      </c>
      <c r="AT307" s="201" t="s">
        <v>71</v>
      </c>
      <c r="AU307" s="201" t="s">
        <v>154</v>
      </c>
      <c r="AY307" s="195" t="s">
        <v>132</v>
      </c>
      <c r="BK307" s="202">
        <f>SUM(BK308:BK362)</f>
        <v>0</v>
      </c>
    </row>
    <row r="308" spans="2:65" s="1" customFormat="1" ht="33" customHeight="1">
      <c r="B308" s="34"/>
      <c r="C308" s="133" t="s">
        <v>566</v>
      </c>
      <c r="D308" s="133" t="s">
        <v>134</v>
      </c>
      <c r="E308" s="134" t="s">
        <v>1158</v>
      </c>
      <c r="F308" s="135" t="s">
        <v>1159</v>
      </c>
      <c r="G308" s="136" t="s">
        <v>137</v>
      </c>
      <c r="H308" s="137">
        <v>110</v>
      </c>
      <c r="I308" s="138"/>
      <c r="J308" s="139">
        <f>ROUND(I308*H308,2)</f>
        <v>0</v>
      </c>
      <c r="K308" s="135" t="s">
        <v>19</v>
      </c>
      <c r="L308" s="34"/>
      <c r="M308" s="140" t="s">
        <v>19</v>
      </c>
      <c r="N308" s="141" t="s">
        <v>43</v>
      </c>
      <c r="P308" s="142">
        <f>O308*H308</f>
        <v>0</v>
      </c>
      <c r="Q308" s="142">
        <v>0</v>
      </c>
      <c r="R308" s="142">
        <f>Q308*H308</f>
        <v>0</v>
      </c>
      <c r="S308" s="142">
        <v>0</v>
      </c>
      <c r="T308" s="143">
        <f>S308*H308</f>
        <v>0</v>
      </c>
      <c r="AR308" s="144" t="s">
        <v>726</v>
      </c>
      <c r="AT308" s="144" t="s">
        <v>134</v>
      </c>
      <c r="AU308" s="144" t="s">
        <v>139</v>
      </c>
      <c r="AY308" s="19" t="s">
        <v>132</v>
      </c>
      <c r="BE308" s="145">
        <f>IF(N308="základní",J308,0)</f>
        <v>0</v>
      </c>
      <c r="BF308" s="145">
        <f>IF(N308="snížená",J308,0)</f>
        <v>0</v>
      </c>
      <c r="BG308" s="145">
        <f>IF(N308="zákl. přenesená",J308,0)</f>
        <v>0</v>
      </c>
      <c r="BH308" s="145">
        <f>IF(N308="sníž. přenesená",J308,0)</f>
        <v>0</v>
      </c>
      <c r="BI308" s="145">
        <f>IF(N308="nulová",J308,0)</f>
        <v>0</v>
      </c>
      <c r="BJ308" s="19" t="s">
        <v>79</v>
      </c>
      <c r="BK308" s="145">
        <f>ROUND(I308*H308,2)</f>
        <v>0</v>
      </c>
      <c r="BL308" s="19" t="s">
        <v>726</v>
      </c>
      <c r="BM308" s="144" t="s">
        <v>1328</v>
      </c>
    </row>
    <row r="309" spans="2:65" s="1" customFormat="1" ht="19.2">
      <c r="B309" s="34"/>
      <c r="D309" s="146" t="s">
        <v>141</v>
      </c>
      <c r="F309" s="147" t="s">
        <v>1159</v>
      </c>
      <c r="I309" s="148"/>
      <c r="L309" s="34"/>
      <c r="M309" s="149"/>
      <c r="T309" s="55"/>
      <c r="AT309" s="19" t="s">
        <v>141</v>
      </c>
      <c r="AU309" s="19" t="s">
        <v>139</v>
      </c>
    </row>
    <row r="310" spans="2:65" s="13" customFormat="1" ht="10.199999999999999">
      <c r="B310" s="158"/>
      <c r="D310" s="146" t="s">
        <v>145</v>
      </c>
      <c r="E310" s="159" t="s">
        <v>19</v>
      </c>
      <c r="F310" s="160" t="s">
        <v>1329</v>
      </c>
      <c r="H310" s="161">
        <v>110</v>
      </c>
      <c r="I310" s="162"/>
      <c r="L310" s="158"/>
      <c r="M310" s="163"/>
      <c r="T310" s="164"/>
      <c r="AT310" s="159" t="s">
        <v>145</v>
      </c>
      <c r="AU310" s="159" t="s">
        <v>139</v>
      </c>
      <c r="AV310" s="13" t="s">
        <v>81</v>
      </c>
      <c r="AW310" s="13" t="s">
        <v>33</v>
      </c>
      <c r="AX310" s="13" t="s">
        <v>79</v>
      </c>
      <c r="AY310" s="159" t="s">
        <v>132</v>
      </c>
    </row>
    <row r="311" spans="2:65" s="1" customFormat="1" ht="16.5" customHeight="1">
      <c r="B311" s="34"/>
      <c r="C311" s="179" t="s">
        <v>796</v>
      </c>
      <c r="D311" s="179" t="s">
        <v>329</v>
      </c>
      <c r="E311" s="180" t="s">
        <v>1162</v>
      </c>
      <c r="F311" s="181" t="s">
        <v>1163</v>
      </c>
      <c r="G311" s="182" t="s">
        <v>1164</v>
      </c>
      <c r="H311" s="183">
        <v>5.5E-2</v>
      </c>
      <c r="I311" s="184"/>
      <c r="J311" s="185">
        <f>ROUND(I311*H311,2)</f>
        <v>0</v>
      </c>
      <c r="K311" s="181" t="s">
        <v>138</v>
      </c>
      <c r="L311" s="186"/>
      <c r="M311" s="187" t="s">
        <v>19</v>
      </c>
      <c r="N311" s="188" t="s">
        <v>43</v>
      </c>
      <c r="P311" s="142">
        <f>O311*H311</f>
        <v>0</v>
      </c>
      <c r="Q311" s="142">
        <v>1E-3</v>
      </c>
      <c r="R311" s="142">
        <f>Q311*H311</f>
        <v>5.5000000000000002E-5</v>
      </c>
      <c r="S311" s="142">
        <v>0</v>
      </c>
      <c r="T311" s="143">
        <f>S311*H311</f>
        <v>0</v>
      </c>
      <c r="AR311" s="144" t="s">
        <v>726</v>
      </c>
      <c r="AT311" s="144" t="s">
        <v>329</v>
      </c>
      <c r="AU311" s="144" t="s">
        <v>139</v>
      </c>
      <c r="AY311" s="19" t="s">
        <v>132</v>
      </c>
      <c r="BE311" s="145">
        <f>IF(N311="základní",J311,0)</f>
        <v>0</v>
      </c>
      <c r="BF311" s="145">
        <f>IF(N311="snížená",J311,0)</f>
        <v>0</v>
      </c>
      <c r="BG311" s="145">
        <f>IF(N311="zákl. přenesená",J311,0)</f>
        <v>0</v>
      </c>
      <c r="BH311" s="145">
        <f>IF(N311="sníž. přenesená",J311,0)</f>
        <v>0</v>
      </c>
      <c r="BI311" s="145">
        <f>IF(N311="nulová",J311,0)</f>
        <v>0</v>
      </c>
      <c r="BJ311" s="19" t="s">
        <v>79</v>
      </c>
      <c r="BK311" s="145">
        <f>ROUND(I311*H311,2)</f>
        <v>0</v>
      </c>
      <c r="BL311" s="19" t="s">
        <v>726</v>
      </c>
      <c r="BM311" s="144" t="s">
        <v>1330</v>
      </c>
    </row>
    <row r="312" spans="2:65" s="1" customFormat="1" ht="10.199999999999999">
      <c r="B312" s="34"/>
      <c r="D312" s="146" t="s">
        <v>141</v>
      </c>
      <c r="F312" s="147" t="s">
        <v>1163</v>
      </c>
      <c r="I312" s="148"/>
      <c r="L312" s="34"/>
      <c r="M312" s="149"/>
      <c r="T312" s="55"/>
      <c r="AT312" s="19" t="s">
        <v>141</v>
      </c>
      <c r="AU312" s="19" t="s">
        <v>139</v>
      </c>
    </row>
    <row r="313" spans="2:65" s="13" customFormat="1" ht="10.199999999999999">
      <c r="B313" s="158"/>
      <c r="D313" s="146" t="s">
        <v>145</v>
      </c>
      <c r="E313" s="159" t="s">
        <v>19</v>
      </c>
      <c r="F313" s="160" t="s">
        <v>1331</v>
      </c>
      <c r="H313" s="161">
        <v>5.5E-2</v>
      </c>
      <c r="I313" s="162"/>
      <c r="L313" s="158"/>
      <c r="M313" s="163"/>
      <c r="T313" s="164"/>
      <c r="AT313" s="159" t="s">
        <v>145</v>
      </c>
      <c r="AU313" s="159" t="s">
        <v>139</v>
      </c>
      <c r="AV313" s="13" t="s">
        <v>81</v>
      </c>
      <c r="AW313" s="13" t="s">
        <v>33</v>
      </c>
      <c r="AX313" s="13" t="s">
        <v>79</v>
      </c>
      <c r="AY313" s="159" t="s">
        <v>132</v>
      </c>
    </row>
    <row r="314" spans="2:65" s="1" customFormat="1" ht="21.75" customHeight="1">
      <c r="B314" s="34"/>
      <c r="C314" s="133" t="s">
        <v>802</v>
      </c>
      <c r="D314" s="133" t="s">
        <v>134</v>
      </c>
      <c r="E314" s="134" t="s">
        <v>1167</v>
      </c>
      <c r="F314" s="135" t="s">
        <v>1168</v>
      </c>
      <c r="G314" s="136" t="s">
        <v>137</v>
      </c>
      <c r="H314" s="137">
        <v>55</v>
      </c>
      <c r="I314" s="138"/>
      <c r="J314" s="139">
        <f>ROUND(I314*H314,2)</f>
        <v>0</v>
      </c>
      <c r="K314" s="135" t="s">
        <v>138</v>
      </c>
      <c r="L314" s="34"/>
      <c r="M314" s="140" t="s">
        <v>19</v>
      </c>
      <c r="N314" s="141" t="s">
        <v>43</v>
      </c>
      <c r="P314" s="142">
        <f>O314*H314</f>
        <v>0</v>
      </c>
      <c r="Q314" s="142">
        <v>0</v>
      </c>
      <c r="R314" s="142">
        <f>Q314*H314</f>
        <v>0</v>
      </c>
      <c r="S314" s="142">
        <v>0</v>
      </c>
      <c r="T314" s="143">
        <f>S314*H314</f>
        <v>0</v>
      </c>
      <c r="AR314" s="144" t="s">
        <v>139</v>
      </c>
      <c r="AT314" s="144" t="s">
        <v>134</v>
      </c>
      <c r="AU314" s="144" t="s">
        <v>139</v>
      </c>
      <c r="AY314" s="19" t="s">
        <v>132</v>
      </c>
      <c r="BE314" s="145">
        <f>IF(N314="základní",J314,0)</f>
        <v>0</v>
      </c>
      <c r="BF314" s="145">
        <f>IF(N314="snížená",J314,0)</f>
        <v>0</v>
      </c>
      <c r="BG314" s="145">
        <f>IF(N314="zákl. přenesená",J314,0)</f>
        <v>0</v>
      </c>
      <c r="BH314" s="145">
        <f>IF(N314="sníž. přenesená",J314,0)</f>
        <v>0</v>
      </c>
      <c r="BI314" s="145">
        <f>IF(N314="nulová",J314,0)</f>
        <v>0</v>
      </c>
      <c r="BJ314" s="19" t="s">
        <v>79</v>
      </c>
      <c r="BK314" s="145">
        <f>ROUND(I314*H314,2)</f>
        <v>0</v>
      </c>
      <c r="BL314" s="19" t="s">
        <v>139</v>
      </c>
      <c r="BM314" s="144" t="s">
        <v>1332</v>
      </c>
    </row>
    <row r="315" spans="2:65" s="1" customFormat="1" ht="10.199999999999999">
      <c r="B315" s="34"/>
      <c r="D315" s="146" t="s">
        <v>141</v>
      </c>
      <c r="F315" s="147" t="s">
        <v>1170</v>
      </c>
      <c r="I315" s="148"/>
      <c r="L315" s="34"/>
      <c r="M315" s="149"/>
      <c r="T315" s="55"/>
      <c r="AT315" s="19" t="s">
        <v>141</v>
      </c>
      <c r="AU315" s="19" t="s">
        <v>139</v>
      </c>
    </row>
    <row r="316" spans="2:65" s="1" customFormat="1" ht="10.199999999999999">
      <c r="B316" s="34"/>
      <c r="D316" s="150" t="s">
        <v>143</v>
      </c>
      <c r="F316" s="151" t="s">
        <v>1171</v>
      </c>
      <c r="I316" s="148"/>
      <c r="L316" s="34"/>
      <c r="M316" s="149"/>
      <c r="T316" s="55"/>
      <c r="AT316" s="19" t="s">
        <v>143</v>
      </c>
      <c r="AU316" s="19" t="s">
        <v>139</v>
      </c>
    </row>
    <row r="317" spans="2:65" s="13" customFormat="1" ht="10.199999999999999">
      <c r="B317" s="158"/>
      <c r="D317" s="146" t="s">
        <v>145</v>
      </c>
      <c r="E317" s="159" t="s">
        <v>19</v>
      </c>
      <c r="F317" s="160" t="s">
        <v>1333</v>
      </c>
      <c r="H317" s="161">
        <v>55</v>
      </c>
      <c r="I317" s="162"/>
      <c r="L317" s="158"/>
      <c r="M317" s="163"/>
      <c r="T317" s="164"/>
      <c r="AT317" s="159" t="s">
        <v>145</v>
      </c>
      <c r="AU317" s="159" t="s">
        <v>139</v>
      </c>
      <c r="AV317" s="13" t="s">
        <v>81</v>
      </c>
      <c r="AW317" s="13" t="s">
        <v>33</v>
      </c>
      <c r="AX317" s="13" t="s">
        <v>79</v>
      </c>
      <c r="AY317" s="159" t="s">
        <v>132</v>
      </c>
    </row>
    <row r="318" spans="2:65" s="1" customFormat="1" ht="21.75" customHeight="1">
      <c r="B318" s="34"/>
      <c r="C318" s="133" t="s">
        <v>808</v>
      </c>
      <c r="D318" s="133" t="s">
        <v>134</v>
      </c>
      <c r="E318" s="134" t="s">
        <v>1334</v>
      </c>
      <c r="F318" s="135" t="s">
        <v>1173</v>
      </c>
      <c r="G318" s="136" t="s">
        <v>137</v>
      </c>
      <c r="H318" s="137">
        <v>55</v>
      </c>
      <c r="I318" s="138"/>
      <c r="J318" s="139">
        <f>ROUND(I318*H318,2)</f>
        <v>0</v>
      </c>
      <c r="K318" s="135" t="s">
        <v>19</v>
      </c>
      <c r="L318" s="34"/>
      <c r="M318" s="140" t="s">
        <v>19</v>
      </c>
      <c r="N318" s="141" t="s">
        <v>43</v>
      </c>
      <c r="P318" s="142">
        <f>O318*H318</f>
        <v>0</v>
      </c>
      <c r="Q318" s="142">
        <v>0</v>
      </c>
      <c r="R318" s="142">
        <f>Q318*H318</f>
        <v>0</v>
      </c>
      <c r="S318" s="142">
        <v>0</v>
      </c>
      <c r="T318" s="143">
        <f>S318*H318</f>
        <v>0</v>
      </c>
      <c r="AR318" s="144" t="s">
        <v>79</v>
      </c>
      <c r="AT318" s="144" t="s">
        <v>134</v>
      </c>
      <c r="AU318" s="144" t="s">
        <v>139</v>
      </c>
      <c r="AY318" s="19" t="s">
        <v>132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9" t="s">
        <v>79</v>
      </c>
      <c r="BK318" s="145">
        <f>ROUND(I318*H318,2)</f>
        <v>0</v>
      </c>
      <c r="BL318" s="19" t="s">
        <v>79</v>
      </c>
      <c r="BM318" s="144" t="s">
        <v>1335</v>
      </c>
    </row>
    <row r="319" spans="2:65" s="1" customFormat="1" ht="10.199999999999999">
      <c r="B319" s="34"/>
      <c r="D319" s="146" t="s">
        <v>141</v>
      </c>
      <c r="F319" s="147" t="s">
        <v>1173</v>
      </c>
      <c r="I319" s="148"/>
      <c r="L319" s="34"/>
      <c r="M319" s="149"/>
      <c r="T319" s="55"/>
      <c r="AT319" s="19" t="s">
        <v>141</v>
      </c>
      <c r="AU319" s="19" t="s">
        <v>139</v>
      </c>
    </row>
    <row r="320" spans="2:65" s="13" customFormat="1" ht="10.199999999999999">
      <c r="B320" s="158"/>
      <c r="D320" s="146" t="s">
        <v>145</v>
      </c>
      <c r="E320" s="159" t="s">
        <v>19</v>
      </c>
      <c r="F320" s="160" t="s">
        <v>1333</v>
      </c>
      <c r="H320" s="161">
        <v>55</v>
      </c>
      <c r="I320" s="162"/>
      <c r="L320" s="158"/>
      <c r="M320" s="163"/>
      <c r="T320" s="164"/>
      <c r="AT320" s="159" t="s">
        <v>145</v>
      </c>
      <c r="AU320" s="159" t="s">
        <v>139</v>
      </c>
      <c r="AV320" s="13" t="s">
        <v>81</v>
      </c>
      <c r="AW320" s="13" t="s">
        <v>33</v>
      </c>
      <c r="AX320" s="13" t="s">
        <v>79</v>
      </c>
      <c r="AY320" s="159" t="s">
        <v>132</v>
      </c>
    </row>
    <row r="321" spans="2:65" s="1" customFormat="1" ht="24.15" customHeight="1">
      <c r="B321" s="34"/>
      <c r="C321" s="133" t="s">
        <v>594</v>
      </c>
      <c r="D321" s="133" t="s">
        <v>134</v>
      </c>
      <c r="E321" s="134" t="s">
        <v>1207</v>
      </c>
      <c r="F321" s="135" t="s">
        <v>1208</v>
      </c>
      <c r="G321" s="136" t="s">
        <v>242</v>
      </c>
      <c r="H321" s="137">
        <v>2E-3</v>
      </c>
      <c r="I321" s="138"/>
      <c r="J321" s="139">
        <f>ROUND(I321*H321,2)</f>
        <v>0</v>
      </c>
      <c r="K321" s="135" t="s">
        <v>19</v>
      </c>
      <c r="L321" s="34"/>
      <c r="M321" s="140" t="s">
        <v>19</v>
      </c>
      <c r="N321" s="141" t="s">
        <v>43</v>
      </c>
      <c r="P321" s="142">
        <f>O321*H321</f>
        <v>0</v>
      </c>
      <c r="Q321" s="142">
        <v>0</v>
      </c>
      <c r="R321" s="142">
        <f>Q321*H321</f>
        <v>0</v>
      </c>
      <c r="S321" s="142">
        <v>0</v>
      </c>
      <c r="T321" s="143">
        <f>S321*H321</f>
        <v>0</v>
      </c>
      <c r="AR321" s="144" t="s">
        <v>79</v>
      </c>
      <c r="AT321" s="144" t="s">
        <v>134</v>
      </c>
      <c r="AU321" s="144" t="s">
        <v>139</v>
      </c>
      <c r="AY321" s="19" t="s">
        <v>132</v>
      </c>
      <c r="BE321" s="145">
        <f>IF(N321="základní",J321,0)</f>
        <v>0</v>
      </c>
      <c r="BF321" s="145">
        <f>IF(N321="snížená",J321,0)</f>
        <v>0</v>
      </c>
      <c r="BG321" s="145">
        <f>IF(N321="zákl. přenesená",J321,0)</f>
        <v>0</v>
      </c>
      <c r="BH321" s="145">
        <f>IF(N321="sníž. přenesená",J321,0)</f>
        <v>0</v>
      </c>
      <c r="BI321" s="145">
        <f>IF(N321="nulová",J321,0)</f>
        <v>0</v>
      </c>
      <c r="BJ321" s="19" t="s">
        <v>79</v>
      </c>
      <c r="BK321" s="145">
        <f>ROUND(I321*H321,2)</f>
        <v>0</v>
      </c>
      <c r="BL321" s="19" t="s">
        <v>79</v>
      </c>
      <c r="BM321" s="144" t="s">
        <v>1336</v>
      </c>
    </row>
    <row r="322" spans="2:65" s="1" customFormat="1" ht="19.2">
      <c r="B322" s="34"/>
      <c r="D322" s="146" t="s">
        <v>141</v>
      </c>
      <c r="F322" s="147" t="s">
        <v>1208</v>
      </c>
      <c r="I322" s="148"/>
      <c r="L322" s="34"/>
      <c r="M322" s="149"/>
      <c r="T322" s="55"/>
      <c r="AT322" s="19" t="s">
        <v>141</v>
      </c>
      <c r="AU322" s="19" t="s">
        <v>139</v>
      </c>
    </row>
    <row r="323" spans="2:65" s="13" customFormat="1" ht="10.199999999999999">
      <c r="B323" s="158"/>
      <c r="D323" s="146" t="s">
        <v>145</v>
      </c>
      <c r="E323" s="159" t="s">
        <v>19</v>
      </c>
      <c r="F323" s="160" t="s">
        <v>1337</v>
      </c>
      <c r="H323" s="161">
        <v>2E-3</v>
      </c>
      <c r="I323" s="162"/>
      <c r="L323" s="158"/>
      <c r="M323" s="163"/>
      <c r="T323" s="164"/>
      <c r="AT323" s="159" t="s">
        <v>145</v>
      </c>
      <c r="AU323" s="159" t="s">
        <v>139</v>
      </c>
      <c r="AV323" s="13" t="s">
        <v>81</v>
      </c>
      <c r="AW323" s="13" t="s">
        <v>33</v>
      </c>
      <c r="AX323" s="13" t="s">
        <v>79</v>
      </c>
      <c r="AY323" s="159" t="s">
        <v>132</v>
      </c>
    </row>
    <row r="324" spans="2:65" s="1" customFormat="1" ht="24.15" customHeight="1">
      <c r="B324" s="34"/>
      <c r="C324" s="179" t="s">
        <v>815</v>
      </c>
      <c r="D324" s="179" t="s">
        <v>329</v>
      </c>
      <c r="E324" s="180" t="s">
        <v>1211</v>
      </c>
      <c r="F324" s="181" t="s">
        <v>1212</v>
      </c>
      <c r="G324" s="182" t="s">
        <v>1213</v>
      </c>
      <c r="H324" s="183">
        <v>1.5</v>
      </c>
      <c r="I324" s="184"/>
      <c r="J324" s="185">
        <f>ROUND(I324*H324,2)</f>
        <v>0</v>
      </c>
      <c r="K324" s="181" t="s">
        <v>19</v>
      </c>
      <c r="L324" s="186"/>
      <c r="M324" s="187" t="s">
        <v>19</v>
      </c>
      <c r="N324" s="188" t="s">
        <v>43</v>
      </c>
      <c r="P324" s="142">
        <f>O324*H324</f>
        <v>0</v>
      </c>
      <c r="Q324" s="142">
        <v>1E-3</v>
      </c>
      <c r="R324" s="142">
        <f>Q324*H324</f>
        <v>1.5E-3</v>
      </c>
      <c r="S324" s="142">
        <v>0</v>
      </c>
      <c r="T324" s="143">
        <f>S324*H324</f>
        <v>0</v>
      </c>
      <c r="AR324" s="144" t="s">
        <v>81</v>
      </c>
      <c r="AT324" s="144" t="s">
        <v>329</v>
      </c>
      <c r="AU324" s="144" t="s">
        <v>139</v>
      </c>
      <c r="AY324" s="19" t="s">
        <v>132</v>
      </c>
      <c r="BE324" s="145">
        <f>IF(N324="základní",J324,0)</f>
        <v>0</v>
      </c>
      <c r="BF324" s="145">
        <f>IF(N324="snížená",J324,0)</f>
        <v>0</v>
      </c>
      <c r="BG324" s="145">
        <f>IF(N324="zákl. přenesená",J324,0)</f>
        <v>0</v>
      </c>
      <c r="BH324" s="145">
        <f>IF(N324="sníž. přenesená",J324,0)</f>
        <v>0</v>
      </c>
      <c r="BI324" s="145">
        <f>IF(N324="nulová",J324,0)</f>
        <v>0</v>
      </c>
      <c r="BJ324" s="19" t="s">
        <v>79</v>
      </c>
      <c r="BK324" s="145">
        <f>ROUND(I324*H324,2)</f>
        <v>0</v>
      </c>
      <c r="BL324" s="19" t="s">
        <v>79</v>
      </c>
      <c r="BM324" s="144" t="s">
        <v>1338</v>
      </c>
    </row>
    <row r="325" spans="2:65" s="1" customFormat="1" ht="10.199999999999999">
      <c r="B325" s="34"/>
      <c r="D325" s="146" t="s">
        <v>141</v>
      </c>
      <c r="F325" s="147" t="s">
        <v>1212</v>
      </c>
      <c r="I325" s="148"/>
      <c r="L325" s="34"/>
      <c r="M325" s="149"/>
      <c r="T325" s="55"/>
      <c r="AT325" s="19" t="s">
        <v>141</v>
      </c>
      <c r="AU325" s="19" t="s">
        <v>139</v>
      </c>
    </row>
    <row r="326" spans="2:65" s="13" customFormat="1" ht="10.199999999999999">
      <c r="B326" s="158"/>
      <c r="D326" s="146" t="s">
        <v>145</v>
      </c>
      <c r="E326" s="159" t="s">
        <v>19</v>
      </c>
      <c r="F326" s="160" t="s">
        <v>1339</v>
      </c>
      <c r="H326" s="161">
        <v>1.5</v>
      </c>
      <c r="I326" s="162"/>
      <c r="L326" s="158"/>
      <c r="M326" s="163"/>
      <c r="T326" s="164"/>
      <c r="AT326" s="159" t="s">
        <v>145</v>
      </c>
      <c r="AU326" s="159" t="s">
        <v>139</v>
      </c>
      <c r="AV326" s="13" t="s">
        <v>81</v>
      </c>
      <c r="AW326" s="13" t="s">
        <v>33</v>
      </c>
      <c r="AX326" s="13" t="s">
        <v>79</v>
      </c>
      <c r="AY326" s="159" t="s">
        <v>132</v>
      </c>
    </row>
    <row r="327" spans="2:65" s="1" customFormat="1" ht="24.15" customHeight="1">
      <c r="B327" s="34"/>
      <c r="C327" s="133" t="s">
        <v>819</v>
      </c>
      <c r="D327" s="133" t="s">
        <v>134</v>
      </c>
      <c r="E327" s="134" t="s">
        <v>1248</v>
      </c>
      <c r="F327" s="135" t="s">
        <v>1249</v>
      </c>
      <c r="G327" s="136" t="s">
        <v>137</v>
      </c>
      <c r="H327" s="137">
        <v>15</v>
      </c>
      <c r="I327" s="138"/>
      <c r="J327" s="139">
        <f>ROUND(I327*H327,2)</f>
        <v>0</v>
      </c>
      <c r="K327" s="135" t="s">
        <v>138</v>
      </c>
      <c r="L327" s="34"/>
      <c r="M327" s="140" t="s">
        <v>19</v>
      </c>
      <c r="N327" s="141" t="s">
        <v>43</v>
      </c>
      <c r="P327" s="142">
        <f>O327*H327</f>
        <v>0</v>
      </c>
      <c r="Q327" s="142">
        <v>0</v>
      </c>
      <c r="R327" s="142">
        <f>Q327*H327</f>
        <v>0</v>
      </c>
      <c r="S327" s="142">
        <v>0</v>
      </c>
      <c r="T327" s="143">
        <f>S327*H327</f>
        <v>0</v>
      </c>
      <c r="AR327" s="144" t="s">
        <v>79</v>
      </c>
      <c r="AT327" s="144" t="s">
        <v>134</v>
      </c>
      <c r="AU327" s="144" t="s">
        <v>139</v>
      </c>
      <c r="AY327" s="19" t="s">
        <v>132</v>
      </c>
      <c r="BE327" s="145">
        <f>IF(N327="základní",J327,0)</f>
        <v>0</v>
      </c>
      <c r="BF327" s="145">
        <f>IF(N327="snížená",J327,0)</f>
        <v>0</v>
      </c>
      <c r="BG327" s="145">
        <f>IF(N327="zákl. přenesená",J327,0)</f>
        <v>0</v>
      </c>
      <c r="BH327" s="145">
        <f>IF(N327="sníž. přenesená",J327,0)</f>
        <v>0</v>
      </c>
      <c r="BI327" s="145">
        <f>IF(N327="nulová",J327,0)</f>
        <v>0</v>
      </c>
      <c r="BJ327" s="19" t="s">
        <v>79</v>
      </c>
      <c r="BK327" s="145">
        <f>ROUND(I327*H327,2)</f>
        <v>0</v>
      </c>
      <c r="BL327" s="19" t="s">
        <v>79</v>
      </c>
      <c r="BM327" s="144" t="s">
        <v>1340</v>
      </c>
    </row>
    <row r="328" spans="2:65" s="1" customFormat="1" ht="19.2">
      <c r="B328" s="34"/>
      <c r="D328" s="146" t="s">
        <v>141</v>
      </c>
      <c r="F328" s="147" t="s">
        <v>1251</v>
      </c>
      <c r="I328" s="148"/>
      <c r="L328" s="34"/>
      <c r="M328" s="149"/>
      <c r="T328" s="55"/>
      <c r="AT328" s="19" t="s">
        <v>141</v>
      </c>
      <c r="AU328" s="19" t="s">
        <v>139</v>
      </c>
    </row>
    <row r="329" spans="2:65" s="1" customFormat="1" ht="10.199999999999999">
      <c r="B329" s="34"/>
      <c r="D329" s="150" t="s">
        <v>143</v>
      </c>
      <c r="F329" s="151" t="s">
        <v>1252</v>
      </c>
      <c r="I329" s="148"/>
      <c r="L329" s="34"/>
      <c r="M329" s="149"/>
      <c r="T329" s="55"/>
      <c r="AT329" s="19" t="s">
        <v>143</v>
      </c>
      <c r="AU329" s="19" t="s">
        <v>139</v>
      </c>
    </row>
    <row r="330" spans="2:65" s="13" customFormat="1" ht="10.199999999999999">
      <c r="B330" s="158"/>
      <c r="D330" s="146" t="s">
        <v>145</v>
      </c>
      <c r="E330" s="159" t="s">
        <v>19</v>
      </c>
      <c r="F330" s="160" t="s">
        <v>1017</v>
      </c>
      <c r="H330" s="161">
        <v>15</v>
      </c>
      <c r="I330" s="162"/>
      <c r="L330" s="158"/>
      <c r="M330" s="163"/>
      <c r="T330" s="164"/>
      <c r="AT330" s="159" t="s">
        <v>145</v>
      </c>
      <c r="AU330" s="159" t="s">
        <v>139</v>
      </c>
      <c r="AV330" s="13" t="s">
        <v>81</v>
      </c>
      <c r="AW330" s="13" t="s">
        <v>33</v>
      </c>
      <c r="AX330" s="13" t="s">
        <v>79</v>
      </c>
      <c r="AY330" s="159" t="s">
        <v>132</v>
      </c>
    </row>
    <row r="331" spans="2:65" s="1" customFormat="1" ht="16.5" customHeight="1">
      <c r="B331" s="34"/>
      <c r="C331" s="179" t="s">
        <v>823</v>
      </c>
      <c r="D331" s="179" t="s">
        <v>329</v>
      </c>
      <c r="E331" s="180" t="s">
        <v>1341</v>
      </c>
      <c r="F331" s="181" t="s">
        <v>1342</v>
      </c>
      <c r="G331" s="182" t="s">
        <v>212</v>
      </c>
      <c r="H331" s="183">
        <v>1.5</v>
      </c>
      <c r="I331" s="184"/>
      <c r="J331" s="185">
        <f>ROUND(I331*H331,2)</f>
        <v>0</v>
      </c>
      <c r="K331" s="181" t="s">
        <v>19</v>
      </c>
      <c r="L331" s="186"/>
      <c r="M331" s="187" t="s">
        <v>19</v>
      </c>
      <c r="N331" s="188" t="s">
        <v>43</v>
      </c>
      <c r="P331" s="142">
        <f>O331*H331</f>
        <v>0</v>
      </c>
      <c r="Q331" s="142">
        <v>0.2</v>
      </c>
      <c r="R331" s="142">
        <f>Q331*H331</f>
        <v>0.30000000000000004</v>
      </c>
      <c r="S331" s="142">
        <v>0</v>
      </c>
      <c r="T331" s="143">
        <f>S331*H331</f>
        <v>0</v>
      </c>
      <c r="AR331" s="144" t="s">
        <v>81</v>
      </c>
      <c r="AT331" s="144" t="s">
        <v>329</v>
      </c>
      <c r="AU331" s="144" t="s">
        <v>139</v>
      </c>
      <c r="AY331" s="19" t="s">
        <v>132</v>
      </c>
      <c r="BE331" s="145">
        <f>IF(N331="základní",J331,0)</f>
        <v>0</v>
      </c>
      <c r="BF331" s="145">
        <f>IF(N331="snížená",J331,0)</f>
        <v>0</v>
      </c>
      <c r="BG331" s="145">
        <f>IF(N331="zákl. přenesená",J331,0)</f>
        <v>0</v>
      </c>
      <c r="BH331" s="145">
        <f>IF(N331="sníž. přenesená",J331,0)</f>
        <v>0</v>
      </c>
      <c r="BI331" s="145">
        <f>IF(N331="nulová",J331,0)</f>
        <v>0</v>
      </c>
      <c r="BJ331" s="19" t="s">
        <v>79</v>
      </c>
      <c r="BK331" s="145">
        <f>ROUND(I331*H331,2)</f>
        <v>0</v>
      </c>
      <c r="BL331" s="19" t="s">
        <v>79</v>
      </c>
      <c r="BM331" s="144" t="s">
        <v>1343</v>
      </c>
    </row>
    <row r="332" spans="2:65" s="1" customFormat="1" ht="10.199999999999999">
      <c r="B332" s="34"/>
      <c r="D332" s="146" t="s">
        <v>141</v>
      </c>
      <c r="F332" s="147" t="s">
        <v>1342</v>
      </c>
      <c r="I332" s="148"/>
      <c r="L332" s="34"/>
      <c r="M332" s="149"/>
      <c r="T332" s="55"/>
      <c r="AT332" s="19" t="s">
        <v>141</v>
      </c>
      <c r="AU332" s="19" t="s">
        <v>139</v>
      </c>
    </row>
    <row r="333" spans="2:65" s="13" customFormat="1" ht="10.199999999999999">
      <c r="B333" s="158"/>
      <c r="D333" s="146" t="s">
        <v>145</v>
      </c>
      <c r="E333" s="159" t="s">
        <v>19</v>
      </c>
      <c r="F333" s="160" t="s">
        <v>1344</v>
      </c>
      <c r="H333" s="161">
        <v>1.5</v>
      </c>
      <c r="I333" s="162"/>
      <c r="L333" s="158"/>
      <c r="M333" s="163"/>
      <c r="T333" s="164"/>
      <c r="AT333" s="159" t="s">
        <v>145</v>
      </c>
      <c r="AU333" s="159" t="s">
        <v>139</v>
      </c>
      <c r="AV333" s="13" t="s">
        <v>81</v>
      </c>
      <c r="AW333" s="13" t="s">
        <v>33</v>
      </c>
      <c r="AX333" s="13" t="s">
        <v>79</v>
      </c>
      <c r="AY333" s="159" t="s">
        <v>132</v>
      </c>
    </row>
    <row r="334" spans="2:65" s="1" customFormat="1" ht="24.15" customHeight="1">
      <c r="B334" s="34"/>
      <c r="C334" s="133" t="s">
        <v>827</v>
      </c>
      <c r="D334" s="133" t="s">
        <v>134</v>
      </c>
      <c r="E334" s="134" t="s">
        <v>1345</v>
      </c>
      <c r="F334" s="135" t="s">
        <v>1346</v>
      </c>
      <c r="G334" s="136" t="s">
        <v>212</v>
      </c>
      <c r="H334" s="137">
        <v>6</v>
      </c>
      <c r="I334" s="138"/>
      <c r="J334" s="139">
        <f>ROUND(I334*H334,2)</f>
        <v>0</v>
      </c>
      <c r="K334" s="135" t="s">
        <v>138</v>
      </c>
      <c r="L334" s="34"/>
      <c r="M334" s="140" t="s">
        <v>19</v>
      </c>
      <c r="N334" s="141" t="s">
        <v>43</v>
      </c>
      <c r="P334" s="142">
        <f>O334*H334</f>
        <v>0</v>
      </c>
      <c r="Q334" s="142">
        <v>0</v>
      </c>
      <c r="R334" s="142">
        <f>Q334*H334</f>
        <v>0</v>
      </c>
      <c r="S334" s="142">
        <v>0</v>
      </c>
      <c r="T334" s="143">
        <f>S334*H334</f>
        <v>0</v>
      </c>
      <c r="AR334" s="144" t="s">
        <v>726</v>
      </c>
      <c r="AT334" s="144" t="s">
        <v>134</v>
      </c>
      <c r="AU334" s="144" t="s">
        <v>139</v>
      </c>
      <c r="AY334" s="19" t="s">
        <v>132</v>
      </c>
      <c r="BE334" s="145">
        <f>IF(N334="základní",J334,0)</f>
        <v>0</v>
      </c>
      <c r="BF334" s="145">
        <f>IF(N334="snížená",J334,0)</f>
        <v>0</v>
      </c>
      <c r="BG334" s="145">
        <f>IF(N334="zákl. přenesená",J334,0)</f>
        <v>0</v>
      </c>
      <c r="BH334" s="145">
        <f>IF(N334="sníž. přenesená",J334,0)</f>
        <v>0</v>
      </c>
      <c r="BI334" s="145">
        <f>IF(N334="nulová",J334,0)</f>
        <v>0</v>
      </c>
      <c r="BJ334" s="19" t="s">
        <v>79</v>
      </c>
      <c r="BK334" s="145">
        <f>ROUND(I334*H334,2)</f>
        <v>0</v>
      </c>
      <c r="BL334" s="19" t="s">
        <v>726</v>
      </c>
      <c r="BM334" s="144" t="s">
        <v>1347</v>
      </c>
    </row>
    <row r="335" spans="2:65" s="1" customFormat="1" ht="19.2">
      <c r="B335" s="34"/>
      <c r="D335" s="146" t="s">
        <v>141</v>
      </c>
      <c r="F335" s="147" t="s">
        <v>1348</v>
      </c>
      <c r="I335" s="148"/>
      <c r="L335" s="34"/>
      <c r="M335" s="149"/>
      <c r="T335" s="55"/>
      <c r="AT335" s="19" t="s">
        <v>141</v>
      </c>
      <c r="AU335" s="19" t="s">
        <v>139</v>
      </c>
    </row>
    <row r="336" spans="2:65" s="1" customFormat="1" ht="10.199999999999999">
      <c r="B336" s="34"/>
      <c r="D336" s="150" t="s">
        <v>143</v>
      </c>
      <c r="F336" s="151" t="s">
        <v>1349</v>
      </c>
      <c r="I336" s="148"/>
      <c r="L336" s="34"/>
      <c r="M336" s="149"/>
      <c r="T336" s="55"/>
      <c r="AT336" s="19" t="s">
        <v>143</v>
      </c>
      <c r="AU336" s="19" t="s">
        <v>139</v>
      </c>
    </row>
    <row r="337" spans="2:65" s="13" customFormat="1" ht="10.199999999999999">
      <c r="B337" s="158"/>
      <c r="D337" s="146" t="s">
        <v>145</v>
      </c>
      <c r="E337" s="159" t="s">
        <v>19</v>
      </c>
      <c r="F337" s="160" t="s">
        <v>1350</v>
      </c>
      <c r="H337" s="161">
        <v>6</v>
      </c>
      <c r="I337" s="162"/>
      <c r="L337" s="158"/>
      <c r="M337" s="163"/>
      <c r="T337" s="164"/>
      <c r="AT337" s="159" t="s">
        <v>145</v>
      </c>
      <c r="AU337" s="159" t="s">
        <v>139</v>
      </c>
      <c r="AV337" s="13" t="s">
        <v>81</v>
      </c>
      <c r="AW337" s="13" t="s">
        <v>33</v>
      </c>
      <c r="AX337" s="13" t="s">
        <v>79</v>
      </c>
      <c r="AY337" s="159" t="s">
        <v>132</v>
      </c>
    </row>
    <row r="338" spans="2:65" s="1" customFormat="1" ht="37.799999999999997" customHeight="1">
      <c r="B338" s="34"/>
      <c r="C338" s="133" t="s">
        <v>831</v>
      </c>
      <c r="D338" s="133" t="s">
        <v>134</v>
      </c>
      <c r="E338" s="134" t="s">
        <v>1351</v>
      </c>
      <c r="F338" s="135" t="s">
        <v>1352</v>
      </c>
      <c r="G338" s="136" t="s">
        <v>212</v>
      </c>
      <c r="H338" s="137">
        <v>6</v>
      </c>
      <c r="I338" s="138"/>
      <c r="J338" s="139">
        <f>ROUND(I338*H338,2)</f>
        <v>0</v>
      </c>
      <c r="K338" s="135" t="s">
        <v>138</v>
      </c>
      <c r="L338" s="34"/>
      <c r="M338" s="140" t="s">
        <v>19</v>
      </c>
      <c r="N338" s="141" t="s">
        <v>43</v>
      </c>
      <c r="P338" s="142">
        <f>O338*H338</f>
        <v>0</v>
      </c>
      <c r="Q338" s="142">
        <v>0</v>
      </c>
      <c r="R338" s="142">
        <f>Q338*H338</f>
        <v>0</v>
      </c>
      <c r="S338" s="142">
        <v>0</v>
      </c>
      <c r="T338" s="143">
        <f>S338*H338</f>
        <v>0</v>
      </c>
      <c r="AR338" s="144" t="s">
        <v>726</v>
      </c>
      <c r="AT338" s="144" t="s">
        <v>134</v>
      </c>
      <c r="AU338" s="144" t="s">
        <v>139</v>
      </c>
      <c r="AY338" s="19" t="s">
        <v>132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9" t="s">
        <v>79</v>
      </c>
      <c r="BK338" s="145">
        <f>ROUND(I338*H338,2)</f>
        <v>0</v>
      </c>
      <c r="BL338" s="19" t="s">
        <v>726</v>
      </c>
      <c r="BM338" s="144" t="s">
        <v>1353</v>
      </c>
    </row>
    <row r="339" spans="2:65" s="1" customFormat="1" ht="38.4">
      <c r="B339" s="34"/>
      <c r="D339" s="146" t="s">
        <v>141</v>
      </c>
      <c r="F339" s="147" t="s">
        <v>1354</v>
      </c>
      <c r="I339" s="148"/>
      <c r="L339" s="34"/>
      <c r="M339" s="149"/>
      <c r="T339" s="55"/>
      <c r="AT339" s="19" t="s">
        <v>141</v>
      </c>
      <c r="AU339" s="19" t="s">
        <v>139</v>
      </c>
    </row>
    <row r="340" spans="2:65" s="1" customFormat="1" ht="10.199999999999999">
      <c r="B340" s="34"/>
      <c r="D340" s="150" t="s">
        <v>143</v>
      </c>
      <c r="F340" s="151" t="s">
        <v>1355</v>
      </c>
      <c r="I340" s="148"/>
      <c r="L340" s="34"/>
      <c r="M340" s="149"/>
      <c r="T340" s="55"/>
      <c r="AT340" s="19" t="s">
        <v>143</v>
      </c>
      <c r="AU340" s="19" t="s">
        <v>139</v>
      </c>
    </row>
    <row r="341" spans="2:65" s="1" customFormat="1" ht="16.5" customHeight="1">
      <c r="B341" s="34"/>
      <c r="C341" s="133" t="s">
        <v>835</v>
      </c>
      <c r="D341" s="133" t="s">
        <v>134</v>
      </c>
      <c r="E341" s="134" t="s">
        <v>1356</v>
      </c>
      <c r="F341" s="135" t="s">
        <v>1357</v>
      </c>
      <c r="G341" s="136" t="s">
        <v>212</v>
      </c>
      <c r="H341" s="137">
        <v>6</v>
      </c>
      <c r="I341" s="138"/>
      <c r="J341" s="139">
        <f>ROUND(I341*H341,2)</f>
        <v>0</v>
      </c>
      <c r="K341" s="135" t="s">
        <v>138</v>
      </c>
      <c r="L341" s="34"/>
      <c r="M341" s="140" t="s">
        <v>19</v>
      </c>
      <c r="N341" s="141" t="s">
        <v>43</v>
      </c>
      <c r="P341" s="142">
        <f>O341*H341</f>
        <v>0</v>
      </c>
      <c r="Q341" s="142">
        <v>0</v>
      </c>
      <c r="R341" s="142">
        <f>Q341*H341</f>
        <v>0</v>
      </c>
      <c r="S341" s="142">
        <v>0</v>
      </c>
      <c r="T341" s="143">
        <f>S341*H341</f>
        <v>0</v>
      </c>
      <c r="AR341" s="144" t="s">
        <v>726</v>
      </c>
      <c r="AT341" s="144" t="s">
        <v>134</v>
      </c>
      <c r="AU341" s="144" t="s">
        <v>139</v>
      </c>
      <c r="AY341" s="19" t="s">
        <v>132</v>
      </c>
      <c r="BE341" s="145">
        <f>IF(N341="základní",J341,0)</f>
        <v>0</v>
      </c>
      <c r="BF341" s="145">
        <f>IF(N341="snížená",J341,0)</f>
        <v>0</v>
      </c>
      <c r="BG341" s="145">
        <f>IF(N341="zákl. přenesená",J341,0)</f>
        <v>0</v>
      </c>
      <c r="BH341" s="145">
        <f>IF(N341="sníž. přenesená",J341,0)</f>
        <v>0</v>
      </c>
      <c r="BI341" s="145">
        <f>IF(N341="nulová",J341,0)</f>
        <v>0</v>
      </c>
      <c r="BJ341" s="19" t="s">
        <v>79</v>
      </c>
      <c r="BK341" s="145">
        <f>ROUND(I341*H341,2)</f>
        <v>0</v>
      </c>
      <c r="BL341" s="19" t="s">
        <v>726</v>
      </c>
      <c r="BM341" s="144" t="s">
        <v>1358</v>
      </c>
    </row>
    <row r="342" spans="2:65" s="1" customFormat="1" ht="19.2">
      <c r="B342" s="34"/>
      <c r="D342" s="146" t="s">
        <v>141</v>
      </c>
      <c r="F342" s="147" t="s">
        <v>1359</v>
      </c>
      <c r="I342" s="148"/>
      <c r="L342" s="34"/>
      <c r="M342" s="149"/>
      <c r="T342" s="55"/>
      <c r="AT342" s="19" t="s">
        <v>141</v>
      </c>
      <c r="AU342" s="19" t="s">
        <v>139</v>
      </c>
    </row>
    <row r="343" spans="2:65" s="1" customFormat="1" ht="10.199999999999999">
      <c r="B343" s="34"/>
      <c r="D343" s="150" t="s">
        <v>143</v>
      </c>
      <c r="F343" s="151" t="s">
        <v>1360</v>
      </c>
      <c r="I343" s="148"/>
      <c r="L343" s="34"/>
      <c r="M343" s="149"/>
      <c r="T343" s="55"/>
      <c r="AT343" s="19" t="s">
        <v>143</v>
      </c>
      <c r="AU343" s="19" t="s">
        <v>139</v>
      </c>
    </row>
    <row r="344" spans="2:65" s="1" customFormat="1" ht="21.75" customHeight="1">
      <c r="B344" s="34"/>
      <c r="C344" s="133" t="s">
        <v>841</v>
      </c>
      <c r="D344" s="133" t="s">
        <v>134</v>
      </c>
      <c r="E344" s="134" t="s">
        <v>1361</v>
      </c>
      <c r="F344" s="135" t="s">
        <v>1362</v>
      </c>
      <c r="G344" s="136" t="s">
        <v>137</v>
      </c>
      <c r="H344" s="137">
        <v>32</v>
      </c>
      <c r="I344" s="138"/>
      <c r="J344" s="139">
        <f>ROUND(I344*H344,2)</f>
        <v>0</v>
      </c>
      <c r="K344" s="135" t="s">
        <v>19</v>
      </c>
      <c r="L344" s="34"/>
      <c r="M344" s="140" t="s">
        <v>19</v>
      </c>
      <c r="N344" s="141" t="s">
        <v>43</v>
      </c>
      <c r="P344" s="142">
        <f>O344*H344</f>
        <v>0</v>
      </c>
      <c r="Q344" s="142">
        <v>8.0960000000000004E-2</v>
      </c>
      <c r="R344" s="142">
        <f>Q344*H344</f>
        <v>2.5907200000000001</v>
      </c>
      <c r="S344" s="142">
        <v>0</v>
      </c>
      <c r="T344" s="143">
        <f>S344*H344</f>
        <v>0</v>
      </c>
      <c r="AR344" s="144" t="s">
        <v>79</v>
      </c>
      <c r="AT344" s="144" t="s">
        <v>134</v>
      </c>
      <c r="AU344" s="144" t="s">
        <v>139</v>
      </c>
      <c r="AY344" s="19" t="s">
        <v>132</v>
      </c>
      <c r="BE344" s="145">
        <f>IF(N344="základní",J344,0)</f>
        <v>0</v>
      </c>
      <c r="BF344" s="145">
        <f>IF(N344="snížená",J344,0)</f>
        <v>0</v>
      </c>
      <c r="BG344" s="145">
        <f>IF(N344="zákl. přenesená",J344,0)</f>
        <v>0</v>
      </c>
      <c r="BH344" s="145">
        <f>IF(N344="sníž. přenesená",J344,0)</f>
        <v>0</v>
      </c>
      <c r="BI344" s="145">
        <f>IF(N344="nulová",J344,0)</f>
        <v>0</v>
      </c>
      <c r="BJ344" s="19" t="s">
        <v>79</v>
      </c>
      <c r="BK344" s="145">
        <f>ROUND(I344*H344,2)</f>
        <v>0</v>
      </c>
      <c r="BL344" s="19" t="s">
        <v>79</v>
      </c>
      <c r="BM344" s="144" t="s">
        <v>1363</v>
      </c>
    </row>
    <row r="345" spans="2:65" s="1" customFormat="1" ht="10.199999999999999">
      <c r="B345" s="34"/>
      <c r="D345" s="146" t="s">
        <v>141</v>
      </c>
      <c r="F345" s="147" t="s">
        <v>1362</v>
      </c>
      <c r="I345" s="148"/>
      <c r="L345" s="34"/>
      <c r="M345" s="149"/>
      <c r="T345" s="55"/>
      <c r="AT345" s="19" t="s">
        <v>141</v>
      </c>
      <c r="AU345" s="19" t="s">
        <v>139</v>
      </c>
    </row>
    <row r="346" spans="2:65" s="13" customFormat="1" ht="10.199999999999999">
      <c r="B346" s="158"/>
      <c r="D346" s="146" t="s">
        <v>145</v>
      </c>
      <c r="E346" s="159" t="s">
        <v>19</v>
      </c>
      <c r="F346" s="160" t="s">
        <v>1364</v>
      </c>
      <c r="H346" s="161">
        <v>32</v>
      </c>
      <c r="I346" s="162"/>
      <c r="L346" s="158"/>
      <c r="M346" s="163"/>
      <c r="T346" s="164"/>
      <c r="AT346" s="159" t="s">
        <v>145</v>
      </c>
      <c r="AU346" s="159" t="s">
        <v>139</v>
      </c>
      <c r="AV346" s="13" t="s">
        <v>81</v>
      </c>
      <c r="AW346" s="13" t="s">
        <v>33</v>
      </c>
      <c r="AX346" s="13" t="s">
        <v>79</v>
      </c>
      <c r="AY346" s="159" t="s">
        <v>132</v>
      </c>
    </row>
    <row r="347" spans="2:65" s="1" customFormat="1" ht="16.5" customHeight="1">
      <c r="B347" s="34"/>
      <c r="C347" s="179" t="s">
        <v>847</v>
      </c>
      <c r="D347" s="179" t="s">
        <v>329</v>
      </c>
      <c r="E347" s="180" t="s">
        <v>1365</v>
      </c>
      <c r="F347" s="181" t="s">
        <v>1366</v>
      </c>
      <c r="G347" s="182" t="s">
        <v>242</v>
      </c>
      <c r="H347" s="183">
        <v>6.4</v>
      </c>
      <c r="I347" s="184"/>
      <c r="J347" s="185">
        <f>ROUND(I347*H347,2)</f>
        <v>0</v>
      </c>
      <c r="K347" s="181" t="s">
        <v>138</v>
      </c>
      <c r="L347" s="186"/>
      <c r="M347" s="187" t="s">
        <v>19</v>
      </c>
      <c r="N347" s="188" t="s">
        <v>43</v>
      </c>
      <c r="P347" s="142">
        <f>O347*H347</f>
        <v>0</v>
      </c>
      <c r="Q347" s="142">
        <v>1</v>
      </c>
      <c r="R347" s="142">
        <f>Q347*H347</f>
        <v>6.4</v>
      </c>
      <c r="S347" s="142">
        <v>0</v>
      </c>
      <c r="T347" s="143">
        <f>S347*H347</f>
        <v>0</v>
      </c>
      <c r="AR347" s="144" t="s">
        <v>81</v>
      </c>
      <c r="AT347" s="144" t="s">
        <v>329</v>
      </c>
      <c r="AU347" s="144" t="s">
        <v>139</v>
      </c>
      <c r="AY347" s="19" t="s">
        <v>132</v>
      </c>
      <c r="BE347" s="145">
        <f>IF(N347="základní",J347,0)</f>
        <v>0</v>
      </c>
      <c r="BF347" s="145">
        <f>IF(N347="snížená",J347,0)</f>
        <v>0</v>
      </c>
      <c r="BG347" s="145">
        <f>IF(N347="zákl. přenesená",J347,0)</f>
        <v>0</v>
      </c>
      <c r="BH347" s="145">
        <f>IF(N347="sníž. přenesená",J347,0)</f>
        <v>0</v>
      </c>
      <c r="BI347" s="145">
        <f>IF(N347="nulová",J347,0)</f>
        <v>0</v>
      </c>
      <c r="BJ347" s="19" t="s">
        <v>79</v>
      </c>
      <c r="BK347" s="145">
        <f>ROUND(I347*H347,2)</f>
        <v>0</v>
      </c>
      <c r="BL347" s="19" t="s">
        <v>79</v>
      </c>
      <c r="BM347" s="144" t="s">
        <v>1367</v>
      </c>
    </row>
    <row r="348" spans="2:65" s="1" customFormat="1" ht="10.199999999999999">
      <c r="B348" s="34"/>
      <c r="D348" s="146" t="s">
        <v>141</v>
      </c>
      <c r="F348" s="147" t="s">
        <v>1366</v>
      </c>
      <c r="I348" s="148"/>
      <c r="L348" s="34"/>
      <c r="M348" s="149"/>
      <c r="T348" s="55"/>
      <c r="AT348" s="19" t="s">
        <v>141</v>
      </c>
      <c r="AU348" s="19" t="s">
        <v>139</v>
      </c>
    </row>
    <row r="349" spans="2:65" s="13" customFormat="1" ht="20.399999999999999">
      <c r="B349" s="158"/>
      <c r="D349" s="146" t="s">
        <v>145</v>
      </c>
      <c r="E349" s="159" t="s">
        <v>19</v>
      </c>
      <c r="F349" s="160" t="s">
        <v>1368</v>
      </c>
      <c r="H349" s="161">
        <v>6.4</v>
      </c>
      <c r="I349" s="162"/>
      <c r="L349" s="158"/>
      <c r="M349" s="163"/>
      <c r="T349" s="164"/>
      <c r="AT349" s="159" t="s">
        <v>145</v>
      </c>
      <c r="AU349" s="159" t="s">
        <v>139</v>
      </c>
      <c r="AV349" s="13" t="s">
        <v>81</v>
      </c>
      <c r="AW349" s="13" t="s">
        <v>33</v>
      </c>
      <c r="AX349" s="13" t="s">
        <v>79</v>
      </c>
      <c r="AY349" s="159" t="s">
        <v>132</v>
      </c>
    </row>
    <row r="350" spans="2:65" s="1" customFormat="1" ht="16.5" customHeight="1">
      <c r="B350" s="34"/>
      <c r="C350" s="133" t="s">
        <v>851</v>
      </c>
      <c r="D350" s="133" t="s">
        <v>134</v>
      </c>
      <c r="E350" s="134" t="s">
        <v>1369</v>
      </c>
      <c r="F350" s="135" t="s">
        <v>1370</v>
      </c>
      <c r="G350" s="136" t="s">
        <v>196</v>
      </c>
      <c r="H350" s="137">
        <v>30</v>
      </c>
      <c r="I350" s="138"/>
      <c r="J350" s="139">
        <f>ROUND(I350*H350,2)</f>
        <v>0</v>
      </c>
      <c r="K350" s="135" t="s">
        <v>19</v>
      </c>
      <c r="L350" s="34"/>
      <c r="M350" s="140" t="s">
        <v>19</v>
      </c>
      <c r="N350" s="141" t="s">
        <v>43</v>
      </c>
      <c r="P350" s="142">
        <f>O350*H350</f>
        <v>0</v>
      </c>
      <c r="Q350" s="142">
        <v>0</v>
      </c>
      <c r="R350" s="142">
        <f>Q350*H350</f>
        <v>0</v>
      </c>
      <c r="S350" s="142">
        <v>0</v>
      </c>
      <c r="T350" s="143">
        <f>S350*H350</f>
        <v>0</v>
      </c>
      <c r="AR350" s="144" t="s">
        <v>139</v>
      </c>
      <c r="AT350" s="144" t="s">
        <v>134</v>
      </c>
      <c r="AU350" s="144" t="s">
        <v>139</v>
      </c>
      <c r="AY350" s="19" t="s">
        <v>132</v>
      </c>
      <c r="BE350" s="145">
        <f>IF(N350="základní",J350,0)</f>
        <v>0</v>
      </c>
      <c r="BF350" s="145">
        <f>IF(N350="snížená",J350,0)</f>
        <v>0</v>
      </c>
      <c r="BG350" s="145">
        <f>IF(N350="zákl. přenesená",J350,0)</f>
        <v>0</v>
      </c>
      <c r="BH350" s="145">
        <f>IF(N350="sníž. přenesená",J350,0)</f>
        <v>0</v>
      </c>
      <c r="BI350" s="145">
        <f>IF(N350="nulová",J350,0)</f>
        <v>0</v>
      </c>
      <c r="BJ350" s="19" t="s">
        <v>79</v>
      </c>
      <c r="BK350" s="145">
        <f>ROUND(I350*H350,2)</f>
        <v>0</v>
      </c>
      <c r="BL350" s="19" t="s">
        <v>139</v>
      </c>
      <c r="BM350" s="144" t="s">
        <v>1371</v>
      </c>
    </row>
    <row r="351" spans="2:65" s="1" customFormat="1" ht="10.199999999999999">
      <c r="B351" s="34"/>
      <c r="D351" s="146" t="s">
        <v>141</v>
      </c>
      <c r="F351" s="147" t="s">
        <v>1370</v>
      </c>
      <c r="I351" s="148"/>
      <c r="L351" s="34"/>
      <c r="M351" s="149"/>
      <c r="T351" s="55"/>
      <c r="AT351" s="19" t="s">
        <v>141</v>
      </c>
      <c r="AU351" s="19" t="s">
        <v>139</v>
      </c>
    </row>
    <row r="352" spans="2:65" s="13" customFormat="1" ht="10.199999999999999">
      <c r="B352" s="158"/>
      <c r="D352" s="146" t="s">
        <v>145</v>
      </c>
      <c r="E352" s="159" t="s">
        <v>19</v>
      </c>
      <c r="F352" s="160" t="s">
        <v>1013</v>
      </c>
      <c r="H352" s="161">
        <v>30</v>
      </c>
      <c r="I352" s="162"/>
      <c r="L352" s="158"/>
      <c r="M352" s="163"/>
      <c r="T352" s="164"/>
      <c r="AT352" s="159" t="s">
        <v>145</v>
      </c>
      <c r="AU352" s="159" t="s">
        <v>139</v>
      </c>
      <c r="AV352" s="13" t="s">
        <v>81</v>
      </c>
      <c r="AW352" s="13" t="s">
        <v>33</v>
      </c>
      <c r="AX352" s="13" t="s">
        <v>79</v>
      </c>
      <c r="AY352" s="159" t="s">
        <v>132</v>
      </c>
    </row>
    <row r="353" spans="2:65" s="1" customFormat="1" ht="24.15" customHeight="1">
      <c r="B353" s="34"/>
      <c r="C353" s="133" t="s">
        <v>857</v>
      </c>
      <c r="D353" s="133" t="s">
        <v>134</v>
      </c>
      <c r="E353" s="134" t="s">
        <v>1372</v>
      </c>
      <c r="F353" s="135" t="s">
        <v>1373</v>
      </c>
      <c r="G353" s="136" t="s">
        <v>196</v>
      </c>
      <c r="H353" s="137">
        <v>31.5</v>
      </c>
      <c r="I353" s="138"/>
      <c r="J353" s="139">
        <f>ROUND(I353*H353,2)</f>
        <v>0</v>
      </c>
      <c r="K353" s="135" t="s">
        <v>19</v>
      </c>
      <c r="L353" s="34"/>
      <c r="M353" s="140" t="s">
        <v>19</v>
      </c>
      <c r="N353" s="141" t="s">
        <v>43</v>
      </c>
      <c r="P353" s="142">
        <f>O353*H353</f>
        <v>0</v>
      </c>
      <c r="Q353" s="142">
        <v>1.57E-3</v>
      </c>
      <c r="R353" s="142">
        <f>Q353*H353</f>
        <v>4.9454999999999999E-2</v>
      </c>
      <c r="S353" s="142">
        <v>0</v>
      </c>
      <c r="T353" s="143">
        <f>S353*H353</f>
        <v>0</v>
      </c>
      <c r="AR353" s="144" t="s">
        <v>79</v>
      </c>
      <c r="AT353" s="144" t="s">
        <v>134</v>
      </c>
      <c r="AU353" s="144" t="s">
        <v>139</v>
      </c>
      <c r="AY353" s="19" t="s">
        <v>132</v>
      </c>
      <c r="BE353" s="145">
        <f>IF(N353="základní",J353,0)</f>
        <v>0</v>
      </c>
      <c r="BF353" s="145">
        <f>IF(N353="snížená",J353,0)</f>
        <v>0</v>
      </c>
      <c r="BG353" s="145">
        <f>IF(N353="zákl. přenesená",J353,0)</f>
        <v>0</v>
      </c>
      <c r="BH353" s="145">
        <f>IF(N353="sníž. přenesená",J353,0)</f>
        <v>0</v>
      </c>
      <c r="BI353" s="145">
        <f>IF(N353="nulová",J353,0)</f>
        <v>0</v>
      </c>
      <c r="BJ353" s="19" t="s">
        <v>79</v>
      </c>
      <c r="BK353" s="145">
        <f>ROUND(I353*H353,2)</f>
        <v>0</v>
      </c>
      <c r="BL353" s="19" t="s">
        <v>79</v>
      </c>
      <c r="BM353" s="144" t="s">
        <v>1374</v>
      </c>
    </row>
    <row r="354" spans="2:65" s="1" customFormat="1" ht="19.2">
      <c r="B354" s="34"/>
      <c r="D354" s="146" t="s">
        <v>141</v>
      </c>
      <c r="F354" s="147" t="s">
        <v>1373</v>
      </c>
      <c r="I354" s="148"/>
      <c r="L354" s="34"/>
      <c r="M354" s="149"/>
      <c r="T354" s="55"/>
      <c r="AT354" s="19" t="s">
        <v>141</v>
      </c>
      <c r="AU354" s="19" t="s">
        <v>139</v>
      </c>
    </row>
    <row r="355" spans="2:65" s="13" customFormat="1" ht="10.199999999999999">
      <c r="B355" s="158"/>
      <c r="D355" s="146" t="s">
        <v>145</v>
      </c>
      <c r="E355" s="159" t="s">
        <v>19</v>
      </c>
      <c r="F355" s="160" t="s">
        <v>1375</v>
      </c>
      <c r="H355" s="161">
        <v>31.5</v>
      </c>
      <c r="I355" s="162"/>
      <c r="L355" s="158"/>
      <c r="M355" s="163"/>
      <c r="T355" s="164"/>
      <c r="AT355" s="159" t="s">
        <v>145</v>
      </c>
      <c r="AU355" s="159" t="s">
        <v>139</v>
      </c>
      <c r="AV355" s="13" t="s">
        <v>81</v>
      </c>
      <c r="AW355" s="13" t="s">
        <v>33</v>
      </c>
      <c r="AX355" s="13" t="s">
        <v>79</v>
      </c>
      <c r="AY355" s="159" t="s">
        <v>132</v>
      </c>
    </row>
    <row r="356" spans="2:65" s="1" customFormat="1" ht="24.15" customHeight="1">
      <c r="B356" s="34"/>
      <c r="C356" s="133" t="s">
        <v>862</v>
      </c>
      <c r="D356" s="133" t="s">
        <v>134</v>
      </c>
      <c r="E356" s="134" t="s">
        <v>1376</v>
      </c>
      <c r="F356" s="135" t="s">
        <v>1377</v>
      </c>
      <c r="G356" s="136" t="s">
        <v>137</v>
      </c>
      <c r="H356" s="137">
        <v>40</v>
      </c>
      <c r="I356" s="138"/>
      <c r="J356" s="139">
        <f>ROUND(I356*H356,2)</f>
        <v>0</v>
      </c>
      <c r="K356" s="135" t="s">
        <v>138</v>
      </c>
      <c r="L356" s="34"/>
      <c r="M356" s="140" t="s">
        <v>19</v>
      </c>
      <c r="N356" s="141" t="s">
        <v>43</v>
      </c>
      <c r="P356" s="142">
        <f>O356*H356</f>
        <v>0</v>
      </c>
      <c r="Q356" s="142">
        <v>0</v>
      </c>
      <c r="R356" s="142">
        <f>Q356*H356</f>
        <v>0</v>
      </c>
      <c r="S356" s="142">
        <v>0</v>
      </c>
      <c r="T356" s="143">
        <f>S356*H356</f>
        <v>0</v>
      </c>
      <c r="AR356" s="144" t="s">
        <v>79</v>
      </c>
      <c r="AT356" s="144" t="s">
        <v>134</v>
      </c>
      <c r="AU356" s="144" t="s">
        <v>139</v>
      </c>
      <c r="AY356" s="19" t="s">
        <v>132</v>
      </c>
      <c r="BE356" s="145">
        <f>IF(N356="základní",J356,0)</f>
        <v>0</v>
      </c>
      <c r="BF356" s="145">
        <f>IF(N356="snížená",J356,0)</f>
        <v>0</v>
      </c>
      <c r="BG356" s="145">
        <f>IF(N356="zákl. přenesená",J356,0)</f>
        <v>0</v>
      </c>
      <c r="BH356" s="145">
        <f>IF(N356="sníž. přenesená",J356,0)</f>
        <v>0</v>
      </c>
      <c r="BI356" s="145">
        <f>IF(N356="nulová",J356,0)</f>
        <v>0</v>
      </c>
      <c r="BJ356" s="19" t="s">
        <v>79</v>
      </c>
      <c r="BK356" s="145">
        <f>ROUND(I356*H356,2)</f>
        <v>0</v>
      </c>
      <c r="BL356" s="19" t="s">
        <v>79</v>
      </c>
      <c r="BM356" s="144" t="s">
        <v>1378</v>
      </c>
    </row>
    <row r="357" spans="2:65" s="1" customFormat="1" ht="28.8">
      <c r="B357" s="34"/>
      <c r="D357" s="146" t="s">
        <v>141</v>
      </c>
      <c r="F357" s="147" t="s">
        <v>1379</v>
      </c>
      <c r="I357" s="148"/>
      <c r="L357" s="34"/>
      <c r="M357" s="149"/>
      <c r="T357" s="55"/>
      <c r="AT357" s="19" t="s">
        <v>141</v>
      </c>
      <c r="AU357" s="19" t="s">
        <v>139</v>
      </c>
    </row>
    <row r="358" spans="2:65" s="1" customFormat="1" ht="10.199999999999999">
      <c r="B358" s="34"/>
      <c r="D358" s="150" t="s">
        <v>143</v>
      </c>
      <c r="F358" s="151" t="s">
        <v>1380</v>
      </c>
      <c r="I358" s="148"/>
      <c r="L358" s="34"/>
      <c r="M358" s="149"/>
      <c r="T358" s="55"/>
      <c r="AT358" s="19" t="s">
        <v>143</v>
      </c>
      <c r="AU358" s="19" t="s">
        <v>139</v>
      </c>
    </row>
    <row r="359" spans="2:65" s="13" customFormat="1" ht="10.199999999999999">
      <c r="B359" s="158"/>
      <c r="D359" s="146" t="s">
        <v>145</v>
      </c>
      <c r="E359" s="159" t="s">
        <v>19</v>
      </c>
      <c r="F359" s="160" t="s">
        <v>1019</v>
      </c>
      <c r="H359" s="161">
        <v>40</v>
      </c>
      <c r="I359" s="162"/>
      <c r="L359" s="158"/>
      <c r="M359" s="163"/>
      <c r="T359" s="164"/>
      <c r="AT359" s="159" t="s">
        <v>145</v>
      </c>
      <c r="AU359" s="159" t="s">
        <v>139</v>
      </c>
      <c r="AV359" s="13" t="s">
        <v>81</v>
      </c>
      <c r="AW359" s="13" t="s">
        <v>33</v>
      </c>
      <c r="AX359" s="13" t="s">
        <v>79</v>
      </c>
      <c r="AY359" s="159" t="s">
        <v>132</v>
      </c>
    </row>
    <row r="360" spans="2:65" s="1" customFormat="1" ht="16.5" customHeight="1">
      <c r="B360" s="34"/>
      <c r="C360" s="179" t="s">
        <v>866</v>
      </c>
      <c r="D360" s="179" t="s">
        <v>329</v>
      </c>
      <c r="E360" s="180" t="s">
        <v>1381</v>
      </c>
      <c r="F360" s="181" t="s">
        <v>1382</v>
      </c>
      <c r="G360" s="182" t="s">
        <v>242</v>
      </c>
      <c r="H360" s="183">
        <v>5.6</v>
      </c>
      <c r="I360" s="184"/>
      <c r="J360" s="185">
        <f>ROUND(I360*H360,2)</f>
        <v>0</v>
      </c>
      <c r="K360" s="181" t="s">
        <v>138</v>
      </c>
      <c r="L360" s="186"/>
      <c r="M360" s="187" t="s">
        <v>19</v>
      </c>
      <c r="N360" s="188" t="s">
        <v>43</v>
      </c>
      <c r="P360" s="142">
        <f>O360*H360</f>
        <v>0</v>
      </c>
      <c r="Q360" s="142">
        <v>1</v>
      </c>
      <c r="R360" s="142">
        <f>Q360*H360</f>
        <v>5.6</v>
      </c>
      <c r="S360" s="142">
        <v>0</v>
      </c>
      <c r="T360" s="143">
        <f>S360*H360</f>
        <v>0</v>
      </c>
      <c r="AR360" s="144" t="s">
        <v>81</v>
      </c>
      <c r="AT360" s="144" t="s">
        <v>329</v>
      </c>
      <c r="AU360" s="144" t="s">
        <v>139</v>
      </c>
      <c r="AY360" s="19" t="s">
        <v>132</v>
      </c>
      <c r="BE360" s="145">
        <f>IF(N360="základní",J360,0)</f>
        <v>0</v>
      </c>
      <c r="BF360" s="145">
        <f>IF(N360="snížená",J360,0)</f>
        <v>0</v>
      </c>
      <c r="BG360" s="145">
        <f>IF(N360="zákl. přenesená",J360,0)</f>
        <v>0</v>
      </c>
      <c r="BH360" s="145">
        <f>IF(N360="sníž. přenesená",J360,0)</f>
        <v>0</v>
      </c>
      <c r="BI360" s="145">
        <f>IF(N360="nulová",J360,0)</f>
        <v>0</v>
      </c>
      <c r="BJ360" s="19" t="s">
        <v>79</v>
      </c>
      <c r="BK360" s="145">
        <f>ROUND(I360*H360,2)</f>
        <v>0</v>
      </c>
      <c r="BL360" s="19" t="s">
        <v>79</v>
      </c>
      <c r="BM360" s="144" t="s">
        <v>1383</v>
      </c>
    </row>
    <row r="361" spans="2:65" s="1" customFormat="1" ht="10.199999999999999">
      <c r="B361" s="34"/>
      <c r="D361" s="146" t="s">
        <v>141</v>
      </c>
      <c r="F361" s="147" t="s">
        <v>1382</v>
      </c>
      <c r="I361" s="148"/>
      <c r="L361" s="34"/>
      <c r="M361" s="149"/>
      <c r="T361" s="55"/>
      <c r="AT361" s="19" t="s">
        <v>141</v>
      </c>
      <c r="AU361" s="19" t="s">
        <v>139</v>
      </c>
    </row>
    <row r="362" spans="2:65" s="13" customFormat="1" ht="10.199999999999999">
      <c r="B362" s="158"/>
      <c r="D362" s="146" t="s">
        <v>145</v>
      </c>
      <c r="E362" s="159" t="s">
        <v>19</v>
      </c>
      <c r="F362" s="160" t="s">
        <v>1384</v>
      </c>
      <c r="H362" s="161">
        <v>5.6</v>
      </c>
      <c r="I362" s="162"/>
      <c r="L362" s="158"/>
      <c r="M362" s="163"/>
      <c r="T362" s="164"/>
      <c r="AT362" s="159" t="s">
        <v>145</v>
      </c>
      <c r="AU362" s="159" t="s">
        <v>139</v>
      </c>
      <c r="AV362" s="13" t="s">
        <v>81</v>
      </c>
      <c r="AW362" s="13" t="s">
        <v>33</v>
      </c>
      <c r="AX362" s="13" t="s">
        <v>79</v>
      </c>
      <c r="AY362" s="159" t="s">
        <v>132</v>
      </c>
    </row>
    <row r="363" spans="2:65" s="16" customFormat="1" ht="20.85" customHeight="1">
      <c r="B363" s="194"/>
      <c r="D363" s="195" t="s">
        <v>71</v>
      </c>
      <c r="E363" s="195" t="s">
        <v>1385</v>
      </c>
      <c r="F363" s="195" t="s">
        <v>1386</v>
      </c>
      <c r="I363" s="196"/>
      <c r="J363" s="197">
        <f>BK363</f>
        <v>0</v>
      </c>
      <c r="L363" s="194"/>
      <c r="M363" s="198"/>
      <c r="P363" s="199">
        <f>SUM(P364:P384)</f>
        <v>0</v>
      </c>
      <c r="R363" s="199">
        <f>SUM(R364:R384)</f>
        <v>0</v>
      </c>
      <c r="T363" s="200">
        <f>SUM(T364:T384)</f>
        <v>0</v>
      </c>
      <c r="AR363" s="195" t="s">
        <v>139</v>
      </c>
      <c r="AT363" s="201" t="s">
        <v>71</v>
      </c>
      <c r="AU363" s="201" t="s">
        <v>154</v>
      </c>
      <c r="AY363" s="195" t="s">
        <v>132</v>
      </c>
      <c r="BK363" s="202">
        <f>SUM(BK364:BK384)</f>
        <v>0</v>
      </c>
    </row>
    <row r="364" spans="2:65" s="1" customFormat="1" ht="33" customHeight="1">
      <c r="B364" s="34"/>
      <c r="C364" s="133" t="s">
        <v>870</v>
      </c>
      <c r="D364" s="133" t="s">
        <v>134</v>
      </c>
      <c r="E364" s="134" t="s">
        <v>1387</v>
      </c>
      <c r="F364" s="135" t="s">
        <v>1388</v>
      </c>
      <c r="G364" s="136" t="s">
        <v>422</v>
      </c>
      <c r="H364" s="137">
        <v>1515</v>
      </c>
      <c r="I364" s="138"/>
      <c r="J364" s="139">
        <f>ROUND(I364*H364,2)</f>
        <v>0</v>
      </c>
      <c r="K364" s="135" t="s">
        <v>138</v>
      </c>
      <c r="L364" s="34"/>
      <c r="M364" s="140" t="s">
        <v>19</v>
      </c>
      <c r="N364" s="141" t="s">
        <v>43</v>
      </c>
      <c r="P364" s="142">
        <f>O364*H364</f>
        <v>0</v>
      </c>
      <c r="Q364" s="142">
        <v>0</v>
      </c>
      <c r="R364" s="142">
        <f>Q364*H364</f>
        <v>0</v>
      </c>
      <c r="S364" s="142">
        <v>0</v>
      </c>
      <c r="T364" s="143">
        <f>S364*H364</f>
        <v>0</v>
      </c>
      <c r="AR364" s="144" t="s">
        <v>139</v>
      </c>
      <c r="AT364" s="144" t="s">
        <v>134</v>
      </c>
      <c r="AU364" s="144" t="s">
        <v>139</v>
      </c>
      <c r="AY364" s="19" t="s">
        <v>132</v>
      </c>
      <c r="BE364" s="145">
        <f>IF(N364="základní",J364,0)</f>
        <v>0</v>
      </c>
      <c r="BF364" s="145">
        <f>IF(N364="snížená",J364,0)</f>
        <v>0</v>
      </c>
      <c r="BG364" s="145">
        <f>IF(N364="zákl. přenesená",J364,0)</f>
        <v>0</v>
      </c>
      <c r="BH364" s="145">
        <f>IF(N364="sníž. přenesená",J364,0)</f>
        <v>0</v>
      </c>
      <c r="BI364" s="145">
        <f>IF(N364="nulová",J364,0)</f>
        <v>0</v>
      </c>
      <c r="BJ364" s="19" t="s">
        <v>79</v>
      </c>
      <c r="BK364" s="145">
        <f>ROUND(I364*H364,2)</f>
        <v>0</v>
      </c>
      <c r="BL364" s="19" t="s">
        <v>139</v>
      </c>
      <c r="BM364" s="144" t="s">
        <v>1389</v>
      </c>
    </row>
    <row r="365" spans="2:65" s="1" customFormat="1" ht="28.8">
      <c r="B365" s="34"/>
      <c r="D365" s="146" t="s">
        <v>141</v>
      </c>
      <c r="F365" s="147" t="s">
        <v>1390</v>
      </c>
      <c r="I365" s="148"/>
      <c r="L365" s="34"/>
      <c r="M365" s="149"/>
      <c r="T365" s="55"/>
      <c r="AT365" s="19" t="s">
        <v>141</v>
      </c>
      <c r="AU365" s="19" t="s">
        <v>139</v>
      </c>
    </row>
    <row r="366" spans="2:65" s="1" customFormat="1" ht="10.199999999999999">
      <c r="B366" s="34"/>
      <c r="D366" s="150" t="s">
        <v>143</v>
      </c>
      <c r="F366" s="151" t="s">
        <v>1391</v>
      </c>
      <c r="I366" s="148"/>
      <c r="L366" s="34"/>
      <c r="M366" s="149"/>
      <c r="T366" s="55"/>
      <c r="AT366" s="19" t="s">
        <v>143</v>
      </c>
      <c r="AU366" s="19" t="s">
        <v>139</v>
      </c>
    </row>
    <row r="367" spans="2:65" s="13" customFormat="1" ht="10.199999999999999">
      <c r="B367" s="158"/>
      <c r="D367" s="146" t="s">
        <v>145</v>
      </c>
      <c r="E367" s="159" t="s">
        <v>19</v>
      </c>
      <c r="F367" s="160" t="s">
        <v>1392</v>
      </c>
      <c r="H367" s="161">
        <v>1515</v>
      </c>
      <c r="I367" s="162"/>
      <c r="L367" s="158"/>
      <c r="M367" s="163"/>
      <c r="T367" s="164"/>
      <c r="AT367" s="159" t="s">
        <v>145</v>
      </c>
      <c r="AU367" s="159" t="s">
        <v>139</v>
      </c>
      <c r="AV367" s="13" t="s">
        <v>81</v>
      </c>
      <c r="AW367" s="13" t="s">
        <v>33</v>
      </c>
      <c r="AX367" s="13" t="s">
        <v>79</v>
      </c>
      <c r="AY367" s="159" t="s">
        <v>132</v>
      </c>
    </row>
    <row r="368" spans="2:65" s="1" customFormat="1" ht="16.5" customHeight="1">
      <c r="B368" s="34"/>
      <c r="C368" s="133" t="s">
        <v>874</v>
      </c>
      <c r="D368" s="133" t="s">
        <v>134</v>
      </c>
      <c r="E368" s="134" t="s">
        <v>1393</v>
      </c>
      <c r="F368" s="135" t="s">
        <v>1394</v>
      </c>
      <c r="G368" s="136" t="s">
        <v>422</v>
      </c>
      <c r="H368" s="137">
        <v>495</v>
      </c>
      <c r="I368" s="138"/>
      <c r="J368" s="139">
        <f>ROUND(I368*H368,2)</f>
        <v>0</v>
      </c>
      <c r="K368" s="135" t="s">
        <v>138</v>
      </c>
      <c r="L368" s="34"/>
      <c r="M368" s="140" t="s">
        <v>19</v>
      </c>
      <c r="N368" s="141" t="s">
        <v>43</v>
      </c>
      <c r="P368" s="142">
        <f>O368*H368</f>
        <v>0</v>
      </c>
      <c r="Q368" s="142">
        <v>0</v>
      </c>
      <c r="R368" s="142">
        <f>Q368*H368</f>
        <v>0</v>
      </c>
      <c r="S368" s="142">
        <v>0</v>
      </c>
      <c r="T368" s="143">
        <f>S368*H368</f>
        <v>0</v>
      </c>
      <c r="AR368" s="144" t="s">
        <v>79</v>
      </c>
      <c r="AT368" s="144" t="s">
        <v>134</v>
      </c>
      <c r="AU368" s="144" t="s">
        <v>139</v>
      </c>
      <c r="AY368" s="19" t="s">
        <v>132</v>
      </c>
      <c r="BE368" s="145">
        <f>IF(N368="základní",J368,0)</f>
        <v>0</v>
      </c>
      <c r="BF368" s="145">
        <f>IF(N368="snížená",J368,0)</f>
        <v>0</v>
      </c>
      <c r="BG368" s="145">
        <f>IF(N368="zákl. přenesená",J368,0)</f>
        <v>0</v>
      </c>
      <c r="BH368" s="145">
        <f>IF(N368="sníž. přenesená",J368,0)</f>
        <v>0</v>
      </c>
      <c r="BI368" s="145">
        <f>IF(N368="nulová",J368,0)</f>
        <v>0</v>
      </c>
      <c r="BJ368" s="19" t="s">
        <v>79</v>
      </c>
      <c r="BK368" s="145">
        <f>ROUND(I368*H368,2)</f>
        <v>0</v>
      </c>
      <c r="BL368" s="19" t="s">
        <v>79</v>
      </c>
      <c r="BM368" s="144" t="s">
        <v>1395</v>
      </c>
    </row>
    <row r="369" spans="2:65" s="1" customFormat="1" ht="19.2">
      <c r="B369" s="34"/>
      <c r="D369" s="146" t="s">
        <v>141</v>
      </c>
      <c r="F369" s="147" t="s">
        <v>1396</v>
      </c>
      <c r="I369" s="148"/>
      <c r="L369" s="34"/>
      <c r="M369" s="149"/>
      <c r="T369" s="55"/>
      <c r="AT369" s="19" t="s">
        <v>141</v>
      </c>
      <c r="AU369" s="19" t="s">
        <v>139</v>
      </c>
    </row>
    <row r="370" spans="2:65" s="1" customFormat="1" ht="10.199999999999999">
      <c r="B370" s="34"/>
      <c r="D370" s="150" t="s">
        <v>143</v>
      </c>
      <c r="F370" s="151" t="s">
        <v>1397</v>
      </c>
      <c r="I370" s="148"/>
      <c r="L370" s="34"/>
      <c r="M370" s="149"/>
      <c r="T370" s="55"/>
      <c r="AT370" s="19" t="s">
        <v>143</v>
      </c>
      <c r="AU370" s="19" t="s">
        <v>139</v>
      </c>
    </row>
    <row r="371" spans="2:65" s="13" customFormat="1" ht="10.199999999999999">
      <c r="B371" s="158"/>
      <c r="D371" s="146" t="s">
        <v>145</v>
      </c>
      <c r="E371" s="159" t="s">
        <v>19</v>
      </c>
      <c r="F371" s="160" t="s">
        <v>1031</v>
      </c>
      <c r="H371" s="161">
        <v>495</v>
      </c>
      <c r="I371" s="162"/>
      <c r="L371" s="158"/>
      <c r="M371" s="163"/>
      <c r="T371" s="164"/>
      <c r="AT371" s="159" t="s">
        <v>145</v>
      </c>
      <c r="AU371" s="159" t="s">
        <v>139</v>
      </c>
      <c r="AV371" s="13" t="s">
        <v>81</v>
      </c>
      <c r="AW371" s="13" t="s">
        <v>33</v>
      </c>
      <c r="AX371" s="13" t="s">
        <v>79</v>
      </c>
      <c r="AY371" s="159" t="s">
        <v>132</v>
      </c>
    </row>
    <row r="372" spans="2:65" s="1" customFormat="1" ht="16.5" customHeight="1">
      <c r="B372" s="34"/>
      <c r="C372" s="133" t="s">
        <v>1398</v>
      </c>
      <c r="D372" s="133" t="s">
        <v>134</v>
      </c>
      <c r="E372" s="134" t="s">
        <v>1399</v>
      </c>
      <c r="F372" s="135" t="s">
        <v>1400</v>
      </c>
      <c r="G372" s="136" t="s">
        <v>422</v>
      </c>
      <c r="H372" s="137">
        <v>1020</v>
      </c>
      <c r="I372" s="138"/>
      <c r="J372" s="139">
        <f>ROUND(I372*H372,2)</f>
        <v>0</v>
      </c>
      <c r="K372" s="135" t="s">
        <v>138</v>
      </c>
      <c r="L372" s="34"/>
      <c r="M372" s="140" t="s">
        <v>19</v>
      </c>
      <c r="N372" s="141" t="s">
        <v>43</v>
      </c>
      <c r="P372" s="142">
        <f>O372*H372</f>
        <v>0</v>
      </c>
      <c r="Q372" s="142">
        <v>0</v>
      </c>
      <c r="R372" s="142">
        <f>Q372*H372</f>
        <v>0</v>
      </c>
      <c r="S372" s="142">
        <v>0</v>
      </c>
      <c r="T372" s="143">
        <f>S372*H372</f>
        <v>0</v>
      </c>
      <c r="AR372" s="144" t="s">
        <v>79</v>
      </c>
      <c r="AT372" s="144" t="s">
        <v>134</v>
      </c>
      <c r="AU372" s="144" t="s">
        <v>139</v>
      </c>
      <c r="AY372" s="19" t="s">
        <v>132</v>
      </c>
      <c r="BE372" s="145">
        <f>IF(N372="základní",J372,0)</f>
        <v>0</v>
      </c>
      <c r="BF372" s="145">
        <f>IF(N372="snížená",J372,0)</f>
        <v>0</v>
      </c>
      <c r="BG372" s="145">
        <f>IF(N372="zákl. přenesená",J372,0)</f>
        <v>0</v>
      </c>
      <c r="BH372" s="145">
        <f>IF(N372="sníž. přenesená",J372,0)</f>
        <v>0</v>
      </c>
      <c r="BI372" s="145">
        <f>IF(N372="nulová",J372,0)</f>
        <v>0</v>
      </c>
      <c r="BJ372" s="19" t="s">
        <v>79</v>
      </c>
      <c r="BK372" s="145">
        <f>ROUND(I372*H372,2)</f>
        <v>0</v>
      </c>
      <c r="BL372" s="19" t="s">
        <v>79</v>
      </c>
      <c r="BM372" s="144" t="s">
        <v>1401</v>
      </c>
    </row>
    <row r="373" spans="2:65" s="1" customFormat="1" ht="19.2">
      <c r="B373" s="34"/>
      <c r="D373" s="146" t="s">
        <v>141</v>
      </c>
      <c r="F373" s="147" t="s">
        <v>1402</v>
      </c>
      <c r="I373" s="148"/>
      <c r="L373" s="34"/>
      <c r="M373" s="149"/>
      <c r="T373" s="55"/>
      <c r="AT373" s="19" t="s">
        <v>141</v>
      </c>
      <c r="AU373" s="19" t="s">
        <v>139</v>
      </c>
    </row>
    <row r="374" spans="2:65" s="1" customFormat="1" ht="10.199999999999999">
      <c r="B374" s="34"/>
      <c r="D374" s="150" t="s">
        <v>143</v>
      </c>
      <c r="F374" s="151" t="s">
        <v>1403</v>
      </c>
      <c r="I374" s="148"/>
      <c r="L374" s="34"/>
      <c r="M374" s="149"/>
      <c r="T374" s="55"/>
      <c r="AT374" s="19" t="s">
        <v>143</v>
      </c>
      <c r="AU374" s="19" t="s">
        <v>139</v>
      </c>
    </row>
    <row r="375" spans="2:65" s="13" customFormat="1" ht="10.199999999999999">
      <c r="B375" s="158"/>
      <c r="D375" s="146" t="s">
        <v>145</v>
      </c>
      <c r="E375" s="159" t="s">
        <v>19</v>
      </c>
      <c r="F375" s="160" t="s">
        <v>1007</v>
      </c>
      <c r="H375" s="161">
        <v>1020</v>
      </c>
      <c r="I375" s="162"/>
      <c r="L375" s="158"/>
      <c r="M375" s="163"/>
      <c r="T375" s="164"/>
      <c r="AT375" s="159" t="s">
        <v>145</v>
      </c>
      <c r="AU375" s="159" t="s">
        <v>139</v>
      </c>
      <c r="AV375" s="13" t="s">
        <v>81</v>
      </c>
      <c r="AW375" s="13" t="s">
        <v>33</v>
      </c>
      <c r="AX375" s="13" t="s">
        <v>79</v>
      </c>
      <c r="AY375" s="159" t="s">
        <v>132</v>
      </c>
    </row>
    <row r="376" spans="2:65" s="1" customFormat="1" ht="16.5" customHeight="1">
      <c r="B376" s="34"/>
      <c r="C376" s="133" t="s">
        <v>1404</v>
      </c>
      <c r="D376" s="133" t="s">
        <v>134</v>
      </c>
      <c r="E376" s="134" t="s">
        <v>1405</v>
      </c>
      <c r="F376" s="135" t="s">
        <v>1271</v>
      </c>
      <c r="G376" s="136" t="s">
        <v>212</v>
      </c>
      <c r="H376" s="137">
        <v>0.55000000000000004</v>
      </c>
      <c r="I376" s="138"/>
      <c r="J376" s="139">
        <f>ROUND(I376*H376,2)</f>
        <v>0</v>
      </c>
      <c r="K376" s="135" t="s">
        <v>19</v>
      </c>
      <c r="L376" s="34"/>
      <c r="M376" s="140" t="s">
        <v>19</v>
      </c>
      <c r="N376" s="141" t="s">
        <v>43</v>
      </c>
      <c r="P376" s="142">
        <f>O376*H376</f>
        <v>0</v>
      </c>
      <c r="Q376" s="142">
        <v>0</v>
      </c>
      <c r="R376" s="142">
        <f>Q376*H376</f>
        <v>0</v>
      </c>
      <c r="S376" s="142">
        <v>0</v>
      </c>
      <c r="T376" s="143">
        <f>S376*H376</f>
        <v>0</v>
      </c>
      <c r="AR376" s="144" t="s">
        <v>139</v>
      </c>
      <c r="AT376" s="144" t="s">
        <v>134</v>
      </c>
      <c r="AU376" s="144" t="s">
        <v>139</v>
      </c>
      <c r="AY376" s="19" t="s">
        <v>132</v>
      </c>
      <c r="BE376" s="145">
        <f>IF(N376="základní",J376,0)</f>
        <v>0</v>
      </c>
      <c r="BF376" s="145">
        <f>IF(N376="snížená",J376,0)</f>
        <v>0</v>
      </c>
      <c r="BG376" s="145">
        <f>IF(N376="zákl. přenesená",J376,0)</f>
        <v>0</v>
      </c>
      <c r="BH376" s="145">
        <f>IF(N376="sníž. přenesená",J376,0)</f>
        <v>0</v>
      </c>
      <c r="BI376" s="145">
        <f>IF(N376="nulová",J376,0)</f>
        <v>0</v>
      </c>
      <c r="BJ376" s="19" t="s">
        <v>79</v>
      </c>
      <c r="BK376" s="145">
        <f>ROUND(I376*H376,2)</f>
        <v>0</v>
      </c>
      <c r="BL376" s="19" t="s">
        <v>139</v>
      </c>
      <c r="BM376" s="144" t="s">
        <v>1406</v>
      </c>
    </row>
    <row r="377" spans="2:65" s="1" customFormat="1" ht="10.199999999999999">
      <c r="B377" s="34"/>
      <c r="D377" s="146" t="s">
        <v>141</v>
      </c>
      <c r="F377" s="147" t="s">
        <v>1271</v>
      </c>
      <c r="I377" s="148"/>
      <c r="L377" s="34"/>
      <c r="M377" s="149"/>
      <c r="T377" s="55"/>
      <c r="AT377" s="19" t="s">
        <v>141</v>
      </c>
      <c r="AU377" s="19" t="s">
        <v>139</v>
      </c>
    </row>
    <row r="378" spans="2:65" s="13" customFormat="1" ht="20.399999999999999">
      <c r="B378" s="158"/>
      <c r="D378" s="146" t="s">
        <v>145</v>
      </c>
      <c r="E378" s="159" t="s">
        <v>19</v>
      </c>
      <c r="F378" s="160" t="s">
        <v>1407</v>
      </c>
      <c r="H378" s="161">
        <v>0.55000000000000004</v>
      </c>
      <c r="I378" s="162"/>
      <c r="L378" s="158"/>
      <c r="M378" s="163"/>
      <c r="T378" s="164"/>
      <c r="AT378" s="159" t="s">
        <v>145</v>
      </c>
      <c r="AU378" s="159" t="s">
        <v>139</v>
      </c>
      <c r="AV378" s="13" t="s">
        <v>81</v>
      </c>
      <c r="AW378" s="13" t="s">
        <v>33</v>
      </c>
      <c r="AX378" s="13" t="s">
        <v>79</v>
      </c>
      <c r="AY378" s="159" t="s">
        <v>132</v>
      </c>
    </row>
    <row r="379" spans="2:65" s="1" customFormat="1" ht="21.75" customHeight="1">
      <c r="B379" s="34"/>
      <c r="C379" s="133" t="s">
        <v>1408</v>
      </c>
      <c r="D379" s="133" t="s">
        <v>134</v>
      </c>
      <c r="E379" s="134" t="s">
        <v>1409</v>
      </c>
      <c r="F379" s="135" t="s">
        <v>1278</v>
      </c>
      <c r="G379" s="136" t="s">
        <v>212</v>
      </c>
      <c r="H379" s="137">
        <v>0.55000000000000004</v>
      </c>
      <c r="I379" s="138"/>
      <c r="J379" s="139">
        <f>ROUND(I379*H379,2)</f>
        <v>0</v>
      </c>
      <c r="K379" s="135" t="s">
        <v>19</v>
      </c>
      <c r="L379" s="34"/>
      <c r="M379" s="140" t="s">
        <v>19</v>
      </c>
      <c r="N379" s="141" t="s">
        <v>43</v>
      </c>
      <c r="P379" s="142">
        <f>O379*H379</f>
        <v>0</v>
      </c>
      <c r="Q379" s="142">
        <v>0</v>
      </c>
      <c r="R379" s="142">
        <f>Q379*H379</f>
        <v>0</v>
      </c>
      <c r="S379" s="142">
        <v>0</v>
      </c>
      <c r="T379" s="143">
        <f>S379*H379</f>
        <v>0</v>
      </c>
      <c r="AR379" s="144" t="s">
        <v>139</v>
      </c>
      <c r="AT379" s="144" t="s">
        <v>134</v>
      </c>
      <c r="AU379" s="144" t="s">
        <v>139</v>
      </c>
      <c r="AY379" s="19" t="s">
        <v>132</v>
      </c>
      <c r="BE379" s="145">
        <f>IF(N379="základní",J379,0)</f>
        <v>0</v>
      </c>
      <c r="BF379" s="145">
        <f>IF(N379="snížená",J379,0)</f>
        <v>0</v>
      </c>
      <c r="BG379" s="145">
        <f>IF(N379="zákl. přenesená",J379,0)</f>
        <v>0</v>
      </c>
      <c r="BH379" s="145">
        <f>IF(N379="sníž. přenesená",J379,0)</f>
        <v>0</v>
      </c>
      <c r="BI379" s="145">
        <f>IF(N379="nulová",J379,0)</f>
        <v>0</v>
      </c>
      <c r="BJ379" s="19" t="s">
        <v>79</v>
      </c>
      <c r="BK379" s="145">
        <f>ROUND(I379*H379,2)</f>
        <v>0</v>
      </c>
      <c r="BL379" s="19" t="s">
        <v>139</v>
      </c>
      <c r="BM379" s="144" t="s">
        <v>1410</v>
      </c>
    </row>
    <row r="380" spans="2:65" s="1" customFormat="1" ht="10.199999999999999">
      <c r="B380" s="34"/>
      <c r="D380" s="146" t="s">
        <v>141</v>
      </c>
      <c r="F380" s="147" t="s">
        <v>1278</v>
      </c>
      <c r="I380" s="148"/>
      <c r="L380" s="34"/>
      <c r="M380" s="149"/>
      <c r="T380" s="55"/>
      <c r="AT380" s="19" t="s">
        <v>141</v>
      </c>
      <c r="AU380" s="19" t="s">
        <v>139</v>
      </c>
    </row>
    <row r="381" spans="2:65" s="1" customFormat="1" ht="24.15" customHeight="1">
      <c r="B381" s="34"/>
      <c r="C381" s="133" t="s">
        <v>1411</v>
      </c>
      <c r="D381" s="133" t="s">
        <v>134</v>
      </c>
      <c r="E381" s="134" t="s">
        <v>1412</v>
      </c>
      <c r="F381" s="135" t="s">
        <v>1283</v>
      </c>
      <c r="G381" s="136" t="s">
        <v>212</v>
      </c>
      <c r="H381" s="137">
        <v>0.55000000000000004</v>
      </c>
      <c r="I381" s="138"/>
      <c r="J381" s="139">
        <f>ROUND(I381*H381,2)</f>
        <v>0</v>
      </c>
      <c r="K381" s="135" t="s">
        <v>19</v>
      </c>
      <c r="L381" s="34"/>
      <c r="M381" s="140" t="s">
        <v>19</v>
      </c>
      <c r="N381" s="141" t="s">
        <v>43</v>
      </c>
      <c r="P381" s="142">
        <f>O381*H381</f>
        <v>0</v>
      </c>
      <c r="Q381" s="142">
        <v>0</v>
      </c>
      <c r="R381" s="142">
        <f>Q381*H381</f>
        <v>0</v>
      </c>
      <c r="S381" s="142">
        <v>0</v>
      </c>
      <c r="T381" s="143">
        <f>S381*H381</f>
        <v>0</v>
      </c>
      <c r="AR381" s="144" t="s">
        <v>139</v>
      </c>
      <c r="AT381" s="144" t="s">
        <v>134</v>
      </c>
      <c r="AU381" s="144" t="s">
        <v>139</v>
      </c>
      <c r="AY381" s="19" t="s">
        <v>132</v>
      </c>
      <c r="BE381" s="145">
        <f>IF(N381="základní",J381,0)</f>
        <v>0</v>
      </c>
      <c r="BF381" s="145">
        <f>IF(N381="snížená",J381,0)</f>
        <v>0</v>
      </c>
      <c r="BG381" s="145">
        <f>IF(N381="zákl. přenesená",J381,0)</f>
        <v>0</v>
      </c>
      <c r="BH381" s="145">
        <f>IF(N381="sníž. přenesená",J381,0)</f>
        <v>0</v>
      </c>
      <c r="BI381" s="145">
        <f>IF(N381="nulová",J381,0)</f>
        <v>0</v>
      </c>
      <c r="BJ381" s="19" t="s">
        <v>79</v>
      </c>
      <c r="BK381" s="145">
        <f>ROUND(I381*H381,2)</f>
        <v>0</v>
      </c>
      <c r="BL381" s="19" t="s">
        <v>139</v>
      </c>
      <c r="BM381" s="144" t="s">
        <v>1413</v>
      </c>
    </row>
    <row r="382" spans="2:65" s="1" customFormat="1" ht="19.2">
      <c r="B382" s="34"/>
      <c r="D382" s="146" t="s">
        <v>141</v>
      </c>
      <c r="F382" s="147" t="s">
        <v>1283</v>
      </c>
      <c r="I382" s="148"/>
      <c r="L382" s="34"/>
      <c r="M382" s="149"/>
      <c r="T382" s="55"/>
      <c r="AT382" s="19" t="s">
        <v>141</v>
      </c>
      <c r="AU382" s="19" t="s">
        <v>139</v>
      </c>
    </row>
    <row r="383" spans="2:65" s="1" customFormat="1" ht="16.5" customHeight="1">
      <c r="B383" s="34"/>
      <c r="C383" s="179" t="s">
        <v>1414</v>
      </c>
      <c r="D383" s="179" t="s">
        <v>329</v>
      </c>
      <c r="E383" s="180" t="s">
        <v>1415</v>
      </c>
      <c r="F383" s="181" t="s">
        <v>1288</v>
      </c>
      <c r="G383" s="182" t="s">
        <v>212</v>
      </c>
      <c r="H383" s="183">
        <v>0.55000000000000004</v>
      </c>
      <c r="I383" s="184"/>
      <c r="J383" s="185">
        <f>ROUND(I383*H383,2)</f>
        <v>0</v>
      </c>
      <c r="K383" s="181" t="s">
        <v>138</v>
      </c>
      <c r="L383" s="186"/>
      <c r="M383" s="187" t="s">
        <v>19</v>
      </c>
      <c r="N383" s="188" t="s">
        <v>43</v>
      </c>
      <c r="P383" s="142">
        <f>O383*H383</f>
        <v>0</v>
      </c>
      <c r="Q383" s="142">
        <v>0</v>
      </c>
      <c r="R383" s="142">
        <f>Q383*H383</f>
        <v>0</v>
      </c>
      <c r="S383" s="142">
        <v>0</v>
      </c>
      <c r="T383" s="143">
        <f>S383*H383</f>
        <v>0</v>
      </c>
      <c r="AR383" s="144" t="s">
        <v>193</v>
      </c>
      <c r="AT383" s="144" t="s">
        <v>329</v>
      </c>
      <c r="AU383" s="144" t="s">
        <v>139</v>
      </c>
      <c r="AY383" s="19" t="s">
        <v>132</v>
      </c>
      <c r="BE383" s="145">
        <f>IF(N383="základní",J383,0)</f>
        <v>0</v>
      </c>
      <c r="BF383" s="145">
        <f>IF(N383="snížená",J383,0)</f>
        <v>0</v>
      </c>
      <c r="BG383" s="145">
        <f>IF(N383="zákl. přenesená",J383,0)</f>
        <v>0</v>
      </c>
      <c r="BH383" s="145">
        <f>IF(N383="sníž. přenesená",J383,0)</f>
        <v>0</v>
      </c>
      <c r="BI383" s="145">
        <f>IF(N383="nulová",J383,0)</f>
        <v>0</v>
      </c>
      <c r="BJ383" s="19" t="s">
        <v>79</v>
      </c>
      <c r="BK383" s="145">
        <f>ROUND(I383*H383,2)</f>
        <v>0</v>
      </c>
      <c r="BL383" s="19" t="s">
        <v>139</v>
      </c>
      <c r="BM383" s="144" t="s">
        <v>1416</v>
      </c>
    </row>
    <row r="384" spans="2:65" s="1" customFormat="1" ht="10.199999999999999">
      <c r="B384" s="34"/>
      <c r="D384" s="146" t="s">
        <v>141</v>
      </c>
      <c r="F384" s="147" t="s">
        <v>1288</v>
      </c>
      <c r="I384" s="148"/>
      <c r="L384" s="34"/>
      <c r="M384" s="149"/>
      <c r="T384" s="55"/>
      <c r="AT384" s="19" t="s">
        <v>141</v>
      </c>
      <c r="AU384" s="19" t="s">
        <v>139</v>
      </c>
    </row>
    <row r="385" spans="2:65" s="16" customFormat="1" ht="20.85" customHeight="1">
      <c r="B385" s="194"/>
      <c r="D385" s="195" t="s">
        <v>71</v>
      </c>
      <c r="E385" s="195" t="s">
        <v>1417</v>
      </c>
      <c r="F385" s="195" t="s">
        <v>1418</v>
      </c>
      <c r="I385" s="196"/>
      <c r="J385" s="197">
        <f>BK385</f>
        <v>0</v>
      </c>
      <c r="L385" s="194"/>
      <c r="M385" s="198"/>
      <c r="P385" s="199">
        <f>SUM(P386:P452)</f>
        <v>0</v>
      </c>
      <c r="R385" s="199">
        <f>SUM(R386:R452)</f>
        <v>1.5125000000000004</v>
      </c>
      <c r="T385" s="200">
        <f>SUM(T386:T452)</f>
        <v>0</v>
      </c>
      <c r="AR385" s="195" t="s">
        <v>139</v>
      </c>
      <c r="AT385" s="201" t="s">
        <v>71</v>
      </c>
      <c r="AU385" s="201" t="s">
        <v>154</v>
      </c>
      <c r="AY385" s="195" t="s">
        <v>132</v>
      </c>
      <c r="BK385" s="202">
        <f>SUM(BK386:BK452)</f>
        <v>0</v>
      </c>
    </row>
    <row r="386" spans="2:65" s="1" customFormat="1" ht="16.5" customHeight="1">
      <c r="B386" s="34"/>
      <c r="C386" s="179" t="s">
        <v>1419</v>
      </c>
      <c r="D386" s="179" t="s">
        <v>329</v>
      </c>
      <c r="E386" s="180" t="s">
        <v>1420</v>
      </c>
      <c r="F386" s="181" t="s">
        <v>1421</v>
      </c>
      <c r="G386" s="182" t="s">
        <v>422</v>
      </c>
      <c r="H386" s="183">
        <v>10</v>
      </c>
      <c r="I386" s="184"/>
      <c r="J386" s="185">
        <f>ROUND(I386*H386,2)</f>
        <v>0</v>
      </c>
      <c r="K386" s="181" t="s">
        <v>19</v>
      </c>
      <c r="L386" s="186"/>
      <c r="M386" s="187" t="s">
        <v>19</v>
      </c>
      <c r="N386" s="188" t="s">
        <v>43</v>
      </c>
      <c r="P386" s="142">
        <f>O386*H386</f>
        <v>0</v>
      </c>
      <c r="Q386" s="142">
        <v>1E-3</v>
      </c>
      <c r="R386" s="142">
        <f>Q386*H386</f>
        <v>0.01</v>
      </c>
      <c r="S386" s="142">
        <v>0</v>
      </c>
      <c r="T386" s="143">
        <f>S386*H386</f>
        <v>0</v>
      </c>
      <c r="AR386" s="144" t="s">
        <v>193</v>
      </c>
      <c r="AT386" s="144" t="s">
        <v>329</v>
      </c>
      <c r="AU386" s="144" t="s">
        <v>139</v>
      </c>
      <c r="AY386" s="19" t="s">
        <v>132</v>
      </c>
      <c r="BE386" s="145">
        <f>IF(N386="základní",J386,0)</f>
        <v>0</v>
      </c>
      <c r="BF386" s="145">
        <f>IF(N386="snížená",J386,0)</f>
        <v>0</v>
      </c>
      <c r="BG386" s="145">
        <f>IF(N386="zákl. přenesená",J386,0)</f>
        <v>0</v>
      </c>
      <c r="BH386" s="145">
        <f>IF(N386="sníž. přenesená",J386,0)</f>
        <v>0</v>
      </c>
      <c r="BI386" s="145">
        <f>IF(N386="nulová",J386,0)</f>
        <v>0</v>
      </c>
      <c r="BJ386" s="19" t="s">
        <v>79</v>
      </c>
      <c r="BK386" s="145">
        <f>ROUND(I386*H386,2)</f>
        <v>0</v>
      </c>
      <c r="BL386" s="19" t="s">
        <v>139</v>
      </c>
      <c r="BM386" s="144" t="s">
        <v>1422</v>
      </c>
    </row>
    <row r="387" spans="2:65" s="1" customFormat="1" ht="10.199999999999999">
      <c r="B387" s="34"/>
      <c r="D387" s="146" t="s">
        <v>141</v>
      </c>
      <c r="F387" s="147" t="s">
        <v>1421</v>
      </c>
      <c r="I387" s="148"/>
      <c r="L387" s="34"/>
      <c r="M387" s="149"/>
      <c r="T387" s="55"/>
      <c r="AT387" s="19" t="s">
        <v>141</v>
      </c>
      <c r="AU387" s="19" t="s">
        <v>139</v>
      </c>
    </row>
    <row r="388" spans="2:65" s="1" customFormat="1" ht="16.5" customHeight="1">
      <c r="B388" s="34"/>
      <c r="C388" s="179" t="s">
        <v>1423</v>
      </c>
      <c r="D388" s="179" t="s">
        <v>329</v>
      </c>
      <c r="E388" s="180" t="s">
        <v>1424</v>
      </c>
      <c r="F388" s="181" t="s">
        <v>1425</v>
      </c>
      <c r="G388" s="182" t="s">
        <v>422</v>
      </c>
      <c r="H388" s="183">
        <v>21</v>
      </c>
      <c r="I388" s="184"/>
      <c r="J388" s="185">
        <f>ROUND(I388*H388,2)</f>
        <v>0</v>
      </c>
      <c r="K388" s="181" t="s">
        <v>19</v>
      </c>
      <c r="L388" s="186"/>
      <c r="M388" s="187" t="s">
        <v>19</v>
      </c>
      <c r="N388" s="188" t="s">
        <v>43</v>
      </c>
      <c r="P388" s="142">
        <f>O388*H388</f>
        <v>0</v>
      </c>
      <c r="Q388" s="142">
        <v>1E-3</v>
      </c>
      <c r="R388" s="142">
        <f>Q388*H388</f>
        <v>2.1000000000000001E-2</v>
      </c>
      <c r="S388" s="142">
        <v>0</v>
      </c>
      <c r="T388" s="143">
        <f>S388*H388</f>
        <v>0</v>
      </c>
      <c r="AR388" s="144" t="s">
        <v>193</v>
      </c>
      <c r="AT388" s="144" t="s">
        <v>329</v>
      </c>
      <c r="AU388" s="144" t="s">
        <v>139</v>
      </c>
      <c r="AY388" s="19" t="s">
        <v>132</v>
      </c>
      <c r="BE388" s="145">
        <f>IF(N388="základní",J388,0)</f>
        <v>0</v>
      </c>
      <c r="BF388" s="145">
        <f>IF(N388="snížená",J388,0)</f>
        <v>0</v>
      </c>
      <c r="BG388" s="145">
        <f>IF(N388="zákl. přenesená",J388,0)</f>
        <v>0</v>
      </c>
      <c r="BH388" s="145">
        <f>IF(N388="sníž. přenesená",J388,0)</f>
        <v>0</v>
      </c>
      <c r="BI388" s="145">
        <f>IF(N388="nulová",J388,0)</f>
        <v>0</v>
      </c>
      <c r="BJ388" s="19" t="s">
        <v>79</v>
      </c>
      <c r="BK388" s="145">
        <f>ROUND(I388*H388,2)</f>
        <v>0</v>
      </c>
      <c r="BL388" s="19" t="s">
        <v>139</v>
      </c>
      <c r="BM388" s="144" t="s">
        <v>1426</v>
      </c>
    </row>
    <row r="389" spans="2:65" s="1" customFormat="1" ht="10.199999999999999">
      <c r="B389" s="34"/>
      <c r="D389" s="146" t="s">
        <v>141</v>
      </c>
      <c r="F389" s="147" t="s">
        <v>1425</v>
      </c>
      <c r="I389" s="148"/>
      <c r="L389" s="34"/>
      <c r="M389" s="149"/>
      <c r="T389" s="55"/>
      <c r="AT389" s="19" t="s">
        <v>141</v>
      </c>
      <c r="AU389" s="19" t="s">
        <v>139</v>
      </c>
    </row>
    <row r="390" spans="2:65" s="13" customFormat="1" ht="10.199999999999999">
      <c r="B390" s="158"/>
      <c r="D390" s="146" t="s">
        <v>145</v>
      </c>
      <c r="E390" s="159" t="s">
        <v>19</v>
      </c>
      <c r="F390" s="160" t="s">
        <v>1427</v>
      </c>
      <c r="H390" s="161">
        <v>21</v>
      </c>
      <c r="I390" s="162"/>
      <c r="L390" s="158"/>
      <c r="M390" s="163"/>
      <c r="T390" s="164"/>
      <c r="AT390" s="159" t="s">
        <v>145</v>
      </c>
      <c r="AU390" s="159" t="s">
        <v>139</v>
      </c>
      <c r="AV390" s="13" t="s">
        <v>81</v>
      </c>
      <c r="AW390" s="13" t="s">
        <v>33</v>
      </c>
      <c r="AX390" s="13" t="s">
        <v>79</v>
      </c>
      <c r="AY390" s="159" t="s">
        <v>132</v>
      </c>
    </row>
    <row r="391" spans="2:65" s="1" customFormat="1" ht="21.75" customHeight="1">
      <c r="B391" s="34"/>
      <c r="C391" s="179" t="s">
        <v>1428</v>
      </c>
      <c r="D391" s="179" t="s">
        <v>329</v>
      </c>
      <c r="E391" s="180" t="s">
        <v>1429</v>
      </c>
      <c r="F391" s="181" t="s">
        <v>1430</v>
      </c>
      <c r="G391" s="182" t="s">
        <v>422</v>
      </c>
      <c r="H391" s="183">
        <v>10</v>
      </c>
      <c r="I391" s="184"/>
      <c r="J391" s="185">
        <f>ROUND(I391*H391,2)</f>
        <v>0</v>
      </c>
      <c r="K391" s="181" t="s">
        <v>19</v>
      </c>
      <c r="L391" s="186"/>
      <c r="M391" s="187" t="s">
        <v>19</v>
      </c>
      <c r="N391" s="188" t="s">
        <v>43</v>
      </c>
      <c r="P391" s="142">
        <f>O391*H391</f>
        <v>0</v>
      </c>
      <c r="Q391" s="142">
        <v>1E-3</v>
      </c>
      <c r="R391" s="142">
        <f>Q391*H391</f>
        <v>0.01</v>
      </c>
      <c r="S391" s="142">
        <v>0</v>
      </c>
      <c r="T391" s="143">
        <f>S391*H391</f>
        <v>0</v>
      </c>
      <c r="AR391" s="144" t="s">
        <v>193</v>
      </c>
      <c r="AT391" s="144" t="s">
        <v>329</v>
      </c>
      <c r="AU391" s="144" t="s">
        <v>139</v>
      </c>
      <c r="AY391" s="19" t="s">
        <v>132</v>
      </c>
      <c r="BE391" s="145">
        <f>IF(N391="základní",J391,0)</f>
        <v>0</v>
      </c>
      <c r="BF391" s="145">
        <f>IF(N391="snížená",J391,0)</f>
        <v>0</v>
      </c>
      <c r="BG391" s="145">
        <f>IF(N391="zákl. přenesená",J391,0)</f>
        <v>0</v>
      </c>
      <c r="BH391" s="145">
        <f>IF(N391="sníž. přenesená",J391,0)</f>
        <v>0</v>
      </c>
      <c r="BI391" s="145">
        <f>IF(N391="nulová",J391,0)</f>
        <v>0</v>
      </c>
      <c r="BJ391" s="19" t="s">
        <v>79</v>
      </c>
      <c r="BK391" s="145">
        <f>ROUND(I391*H391,2)</f>
        <v>0</v>
      </c>
      <c r="BL391" s="19" t="s">
        <v>139</v>
      </c>
      <c r="BM391" s="144" t="s">
        <v>1431</v>
      </c>
    </row>
    <row r="392" spans="2:65" s="1" customFormat="1" ht="10.199999999999999">
      <c r="B392" s="34"/>
      <c r="D392" s="146" t="s">
        <v>141</v>
      </c>
      <c r="F392" s="147" t="s">
        <v>1430</v>
      </c>
      <c r="I392" s="148"/>
      <c r="L392" s="34"/>
      <c r="M392" s="149"/>
      <c r="T392" s="55"/>
      <c r="AT392" s="19" t="s">
        <v>141</v>
      </c>
      <c r="AU392" s="19" t="s">
        <v>139</v>
      </c>
    </row>
    <row r="393" spans="2:65" s="1" customFormat="1" ht="21.75" customHeight="1">
      <c r="B393" s="34"/>
      <c r="C393" s="179" t="s">
        <v>1432</v>
      </c>
      <c r="D393" s="179" t="s">
        <v>329</v>
      </c>
      <c r="E393" s="180" t="s">
        <v>1433</v>
      </c>
      <c r="F393" s="181" t="s">
        <v>1434</v>
      </c>
      <c r="G393" s="182" t="s">
        <v>422</v>
      </c>
      <c r="H393" s="183">
        <v>32</v>
      </c>
      <c r="I393" s="184"/>
      <c r="J393" s="185">
        <f>ROUND(I393*H393,2)</f>
        <v>0</v>
      </c>
      <c r="K393" s="181" t="s">
        <v>19</v>
      </c>
      <c r="L393" s="186"/>
      <c r="M393" s="187" t="s">
        <v>19</v>
      </c>
      <c r="N393" s="188" t="s">
        <v>43</v>
      </c>
      <c r="P393" s="142">
        <f>O393*H393</f>
        <v>0</v>
      </c>
      <c r="Q393" s="142">
        <v>0</v>
      </c>
      <c r="R393" s="142">
        <f>Q393*H393</f>
        <v>0</v>
      </c>
      <c r="S393" s="142">
        <v>0</v>
      </c>
      <c r="T393" s="143">
        <f>S393*H393</f>
        <v>0</v>
      </c>
      <c r="AR393" s="144" t="s">
        <v>193</v>
      </c>
      <c r="AT393" s="144" t="s">
        <v>329</v>
      </c>
      <c r="AU393" s="144" t="s">
        <v>139</v>
      </c>
      <c r="AY393" s="19" t="s">
        <v>132</v>
      </c>
      <c r="BE393" s="145">
        <f>IF(N393="základní",J393,0)</f>
        <v>0</v>
      </c>
      <c r="BF393" s="145">
        <f>IF(N393="snížená",J393,0)</f>
        <v>0</v>
      </c>
      <c r="BG393" s="145">
        <f>IF(N393="zákl. přenesená",J393,0)</f>
        <v>0</v>
      </c>
      <c r="BH393" s="145">
        <f>IF(N393="sníž. přenesená",J393,0)</f>
        <v>0</v>
      </c>
      <c r="BI393" s="145">
        <f>IF(N393="nulová",J393,0)</f>
        <v>0</v>
      </c>
      <c r="BJ393" s="19" t="s">
        <v>79</v>
      </c>
      <c r="BK393" s="145">
        <f>ROUND(I393*H393,2)</f>
        <v>0</v>
      </c>
      <c r="BL393" s="19" t="s">
        <v>139</v>
      </c>
      <c r="BM393" s="144" t="s">
        <v>1435</v>
      </c>
    </row>
    <row r="394" spans="2:65" s="1" customFormat="1" ht="10.199999999999999">
      <c r="B394" s="34"/>
      <c r="D394" s="146" t="s">
        <v>141</v>
      </c>
      <c r="F394" s="147" t="s">
        <v>1434</v>
      </c>
      <c r="I394" s="148"/>
      <c r="L394" s="34"/>
      <c r="M394" s="149"/>
      <c r="T394" s="55"/>
      <c r="AT394" s="19" t="s">
        <v>141</v>
      </c>
      <c r="AU394" s="19" t="s">
        <v>139</v>
      </c>
    </row>
    <row r="395" spans="2:65" s="13" customFormat="1" ht="10.199999999999999">
      <c r="B395" s="158"/>
      <c r="D395" s="146" t="s">
        <v>145</v>
      </c>
      <c r="E395" s="159" t="s">
        <v>19</v>
      </c>
      <c r="F395" s="160" t="s">
        <v>1436</v>
      </c>
      <c r="H395" s="161">
        <v>32</v>
      </c>
      <c r="I395" s="162"/>
      <c r="L395" s="158"/>
      <c r="M395" s="163"/>
      <c r="T395" s="164"/>
      <c r="AT395" s="159" t="s">
        <v>145</v>
      </c>
      <c r="AU395" s="159" t="s">
        <v>139</v>
      </c>
      <c r="AV395" s="13" t="s">
        <v>81</v>
      </c>
      <c r="AW395" s="13" t="s">
        <v>33</v>
      </c>
      <c r="AX395" s="13" t="s">
        <v>79</v>
      </c>
      <c r="AY395" s="159" t="s">
        <v>132</v>
      </c>
    </row>
    <row r="396" spans="2:65" s="1" customFormat="1" ht="16.5" customHeight="1">
      <c r="B396" s="34"/>
      <c r="C396" s="179" t="s">
        <v>1437</v>
      </c>
      <c r="D396" s="179" t="s">
        <v>329</v>
      </c>
      <c r="E396" s="180" t="s">
        <v>1438</v>
      </c>
      <c r="F396" s="181" t="s">
        <v>1439</v>
      </c>
      <c r="G396" s="182" t="s">
        <v>422</v>
      </c>
      <c r="H396" s="183">
        <v>60</v>
      </c>
      <c r="I396" s="184"/>
      <c r="J396" s="185">
        <f>ROUND(I396*H396,2)</f>
        <v>0</v>
      </c>
      <c r="K396" s="181" t="s">
        <v>19</v>
      </c>
      <c r="L396" s="186"/>
      <c r="M396" s="187" t="s">
        <v>19</v>
      </c>
      <c r="N396" s="188" t="s">
        <v>43</v>
      </c>
      <c r="P396" s="142">
        <f>O396*H396</f>
        <v>0</v>
      </c>
      <c r="Q396" s="142">
        <v>1E-3</v>
      </c>
      <c r="R396" s="142">
        <f>Q396*H396</f>
        <v>0.06</v>
      </c>
      <c r="S396" s="142">
        <v>0</v>
      </c>
      <c r="T396" s="143">
        <f>S396*H396</f>
        <v>0</v>
      </c>
      <c r="AR396" s="144" t="s">
        <v>193</v>
      </c>
      <c r="AT396" s="144" t="s">
        <v>329</v>
      </c>
      <c r="AU396" s="144" t="s">
        <v>139</v>
      </c>
      <c r="AY396" s="19" t="s">
        <v>132</v>
      </c>
      <c r="BE396" s="145">
        <f>IF(N396="základní",J396,0)</f>
        <v>0</v>
      </c>
      <c r="BF396" s="145">
        <f>IF(N396="snížená",J396,0)</f>
        <v>0</v>
      </c>
      <c r="BG396" s="145">
        <f>IF(N396="zákl. přenesená",J396,0)</f>
        <v>0</v>
      </c>
      <c r="BH396" s="145">
        <f>IF(N396="sníž. přenesená",J396,0)</f>
        <v>0</v>
      </c>
      <c r="BI396" s="145">
        <f>IF(N396="nulová",J396,0)</f>
        <v>0</v>
      </c>
      <c r="BJ396" s="19" t="s">
        <v>79</v>
      </c>
      <c r="BK396" s="145">
        <f>ROUND(I396*H396,2)</f>
        <v>0</v>
      </c>
      <c r="BL396" s="19" t="s">
        <v>139</v>
      </c>
      <c r="BM396" s="144" t="s">
        <v>1440</v>
      </c>
    </row>
    <row r="397" spans="2:65" s="1" customFormat="1" ht="10.199999999999999">
      <c r="B397" s="34"/>
      <c r="D397" s="146" t="s">
        <v>141</v>
      </c>
      <c r="F397" s="147" t="s">
        <v>1439</v>
      </c>
      <c r="I397" s="148"/>
      <c r="L397" s="34"/>
      <c r="M397" s="149"/>
      <c r="T397" s="55"/>
      <c r="AT397" s="19" t="s">
        <v>141</v>
      </c>
      <c r="AU397" s="19" t="s">
        <v>139</v>
      </c>
    </row>
    <row r="398" spans="2:65" s="1" customFormat="1" ht="21.75" customHeight="1">
      <c r="B398" s="34"/>
      <c r="C398" s="179" t="s">
        <v>1441</v>
      </c>
      <c r="D398" s="179" t="s">
        <v>329</v>
      </c>
      <c r="E398" s="180" t="s">
        <v>1442</v>
      </c>
      <c r="F398" s="181" t="s">
        <v>1443</v>
      </c>
      <c r="G398" s="182" t="s">
        <v>422</v>
      </c>
      <c r="H398" s="183">
        <v>10</v>
      </c>
      <c r="I398" s="184"/>
      <c r="J398" s="185">
        <f>ROUND(I398*H398,2)</f>
        <v>0</v>
      </c>
      <c r="K398" s="181" t="s">
        <v>19</v>
      </c>
      <c r="L398" s="186"/>
      <c r="M398" s="187" t="s">
        <v>19</v>
      </c>
      <c r="N398" s="188" t="s">
        <v>43</v>
      </c>
      <c r="P398" s="142">
        <f>O398*H398</f>
        <v>0</v>
      </c>
      <c r="Q398" s="142">
        <v>1E-3</v>
      </c>
      <c r="R398" s="142">
        <f>Q398*H398</f>
        <v>0.01</v>
      </c>
      <c r="S398" s="142">
        <v>0</v>
      </c>
      <c r="T398" s="143">
        <f>S398*H398</f>
        <v>0</v>
      </c>
      <c r="AR398" s="144" t="s">
        <v>193</v>
      </c>
      <c r="AT398" s="144" t="s">
        <v>329</v>
      </c>
      <c r="AU398" s="144" t="s">
        <v>139</v>
      </c>
      <c r="AY398" s="19" t="s">
        <v>132</v>
      </c>
      <c r="BE398" s="145">
        <f>IF(N398="základní",J398,0)</f>
        <v>0</v>
      </c>
      <c r="BF398" s="145">
        <f>IF(N398="snížená",J398,0)</f>
        <v>0</v>
      </c>
      <c r="BG398" s="145">
        <f>IF(N398="zákl. přenesená",J398,0)</f>
        <v>0</v>
      </c>
      <c r="BH398" s="145">
        <f>IF(N398="sníž. přenesená",J398,0)</f>
        <v>0</v>
      </c>
      <c r="BI398" s="145">
        <f>IF(N398="nulová",J398,0)</f>
        <v>0</v>
      </c>
      <c r="BJ398" s="19" t="s">
        <v>79</v>
      </c>
      <c r="BK398" s="145">
        <f>ROUND(I398*H398,2)</f>
        <v>0</v>
      </c>
      <c r="BL398" s="19" t="s">
        <v>139</v>
      </c>
      <c r="BM398" s="144" t="s">
        <v>1444</v>
      </c>
    </row>
    <row r="399" spans="2:65" s="1" customFormat="1" ht="10.199999999999999">
      <c r="B399" s="34"/>
      <c r="D399" s="146" t="s">
        <v>141</v>
      </c>
      <c r="F399" s="147" t="s">
        <v>1443</v>
      </c>
      <c r="I399" s="148"/>
      <c r="L399" s="34"/>
      <c r="M399" s="149"/>
      <c r="T399" s="55"/>
      <c r="AT399" s="19" t="s">
        <v>141</v>
      </c>
      <c r="AU399" s="19" t="s">
        <v>139</v>
      </c>
    </row>
    <row r="400" spans="2:65" s="1" customFormat="1" ht="16.5" customHeight="1">
      <c r="B400" s="34"/>
      <c r="C400" s="179" t="s">
        <v>1445</v>
      </c>
      <c r="D400" s="179" t="s">
        <v>329</v>
      </c>
      <c r="E400" s="180" t="s">
        <v>1446</v>
      </c>
      <c r="F400" s="181" t="s">
        <v>1447</v>
      </c>
      <c r="G400" s="182" t="s">
        <v>422</v>
      </c>
      <c r="H400" s="183">
        <v>8</v>
      </c>
      <c r="I400" s="184"/>
      <c r="J400" s="185">
        <f>ROUND(I400*H400,2)</f>
        <v>0</v>
      </c>
      <c r="K400" s="181" t="s">
        <v>19</v>
      </c>
      <c r="L400" s="186"/>
      <c r="M400" s="187" t="s">
        <v>19</v>
      </c>
      <c r="N400" s="188" t="s">
        <v>43</v>
      </c>
      <c r="P400" s="142">
        <f>O400*H400</f>
        <v>0</v>
      </c>
      <c r="Q400" s="142">
        <v>1E-3</v>
      </c>
      <c r="R400" s="142">
        <f>Q400*H400</f>
        <v>8.0000000000000002E-3</v>
      </c>
      <c r="S400" s="142">
        <v>0</v>
      </c>
      <c r="T400" s="143">
        <f>S400*H400</f>
        <v>0</v>
      </c>
      <c r="AR400" s="144" t="s">
        <v>193</v>
      </c>
      <c r="AT400" s="144" t="s">
        <v>329</v>
      </c>
      <c r="AU400" s="144" t="s">
        <v>139</v>
      </c>
      <c r="AY400" s="19" t="s">
        <v>132</v>
      </c>
      <c r="BE400" s="145">
        <f>IF(N400="základní",J400,0)</f>
        <v>0</v>
      </c>
      <c r="BF400" s="145">
        <f>IF(N400="snížená",J400,0)</f>
        <v>0</v>
      </c>
      <c r="BG400" s="145">
        <f>IF(N400="zákl. přenesená",J400,0)</f>
        <v>0</v>
      </c>
      <c r="BH400" s="145">
        <f>IF(N400="sníž. přenesená",J400,0)</f>
        <v>0</v>
      </c>
      <c r="BI400" s="145">
        <f>IF(N400="nulová",J400,0)</f>
        <v>0</v>
      </c>
      <c r="BJ400" s="19" t="s">
        <v>79</v>
      </c>
      <c r="BK400" s="145">
        <f>ROUND(I400*H400,2)</f>
        <v>0</v>
      </c>
      <c r="BL400" s="19" t="s">
        <v>139</v>
      </c>
      <c r="BM400" s="144" t="s">
        <v>1448</v>
      </c>
    </row>
    <row r="401" spans="2:65" s="1" customFormat="1" ht="10.199999999999999">
      <c r="B401" s="34"/>
      <c r="D401" s="146" t="s">
        <v>141</v>
      </c>
      <c r="F401" s="147" t="s">
        <v>1447</v>
      </c>
      <c r="I401" s="148"/>
      <c r="L401" s="34"/>
      <c r="M401" s="149"/>
      <c r="T401" s="55"/>
      <c r="AT401" s="19" t="s">
        <v>141</v>
      </c>
      <c r="AU401" s="19" t="s">
        <v>139</v>
      </c>
    </row>
    <row r="402" spans="2:65" s="1" customFormat="1" ht="24.15" customHeight="1">
      <c r="B402" s="34"/>
      <c r="C402" s="179" t="s">
        <v>1449</v>
      </c>
      <c r="D402" s="179" t="s">
        <v>329</v>
      </c>
      <c r="E402" s="180" t="s">
        <v>1450</v>
      </c>
      <c r="F402" s="181" t="s">
        <v>1451</v>
      </c>
      <c r="G402" s="182" t="s">
        <v>422</v>
      </c>
      <c r="H402" s="183">
        <v>6</v>
      </c>
      <c r="I402" s="184"/>
      <c r="J402" s="185">
        <f>ROUND(I402*H402,2)</f>
        <v>0</v>
      </c>
      <c r="K402" s="181" t="s">
        <v>19</v>
      </c>
      <c r="L402" s="186"/>
      <c r="M402" s="187" t="s">
        <v>19</v>
      </c>
      <c r="N402" s="188" t="s">
        <v>43</v>
      </c>
      <c r="P402" s="142">
        <f>O402*H402</f>
        <v>0</v>
      </c>
      <c r="Q402" s="142">
        <v>1E-3</v>
      </c>
      <c r="R402" s="142">
        <f>Q402*H402</f>
        <v>6.0000000000000001E-3</v>
      </c>
      <c r="S402" s="142">
        <v>0</v>
      </c>
      <c r="T402" s="143">
        <f>S402*H402</f>
        <v>0</v>
      </c>
      <c r="AR402" s="144" t="s">
        <v>193</v>
      </c>
      <c r="AT402" s="144" t="s">
        <v>329</v>
      </c>
      <c r="AU402" s="144" t="s">
        <v>139</v>
      </c>
      <c r="AY402" s="19" t="s">
        <v>132</v>
      </c>
      <c r="BE402" s="145">
        <f>IF(N402="základní",J402,0)</f>
        <v>0</v>
      </c>
      <c r="BF402" s="145">
        <f>IF(N402="snížená",J402,0)</f>
        <v>0</v>
      </c>
      <c r="BG402" s="145">
        <f>IF(N402="zákl. přenesená",J402,0)</f>
        <v>0</v>
      </c>
      <c r="BH402" s="145">
        <f>IF(N402="sníž. přenesená",J402,0)</f>
        <v>0</v>
      </c>
      <c r="BI402" s="145">
        <f>IF(N402="nulová",J402,0)</f>
        <v>0</v>
      </c>
      <c r="BJ402" s="19" t="s">
        <v>79</v>
      </c>
      <c r="BK402" s="145">
        <f>ROUND(I402*H402,2)</f>
        <v>0</v>
      </c>
      <c r="BL402" s="19" t="s">
        <v>139</v>
      </c>
      <c r="BM402" s="144" t="s">
        <v>1452</v>
      </c>
    </row>
    <row r="403" spans="2:65" s="1" customFormat="1" ht="10.199999999999999">
      <c r="B403" s="34"/>
      <c r="D403" s="146" t="s">
        <v>141</v>
      </c>
      <c r="F403" s="147" t="s">
        <v>1451</v>
      </c>
      <c r="I403" s="148"/>
      <c r="L403" s="34"/>
      <c r="M403" s="149"/>
      <c r="T403" s="55"/>
      <c r="AT403" s="19" t="s">
        <v>141</v>
      </c>
      <c r="AU403" s="19" t="s">
        <v>139</v>
      </c>
    </row>
    <row r="404" spans="2:65" s="1" customFormat="1" ht="24.15" customHeight="1">
      <c r="B404" s="34"/>
      <c r="C404" s="179" t="s">
        <v>1453</v>
      </c>
      <c r="D404" s="179" t="s">
        <v>329</v>
      </c>
      <c r="E404" s="180" t="s">
        <v>1454</v>
      </c>
      <c r="F404" s="181" t="s">
        <v>1455</v>
      </c>
      <c r="G404" s="182" t="s">
        <v>422</v>
      </c>
      <c r="H404" s="183">
        <v>6</v>
      </c>
      <c r="I404" s="184"/>
      <c r="J404" s="185">
        <f>ROUND(I404*H404,2)</f>
        <v>0</v>
      </c>
      <c r="K404" s="181" t="s">
        <v>19</v>
      </c>
      <c r="L404" s="186"/>
      <c r="M404" s="187" t="s">
        <v>19</v>
      </c>
      <c r="N404" s="188" t="s">
        <v>43</v>
      </c>
      <c r="P404" s="142">
        <f>O404*H404</f>
        <v>0</v>
      </c>
      <c r="Q404" s="142">
        <v>1E-3</v>
      </c>
      <c r="R404" s="142">
        <f>Q404*H404</f>
        <v>6.0000000000000001E-3</v>
      </c>
      <c r="S404" s="142">
        <v>0</v>
      </c>
      <c r="T404" s="143">
        <f>S404*H404</f>
        <v>0</v>
      </c>
      <c r="AR404" s="144" t="s">
        <v>193</v>
      </c>
      <c r="AT404" s="144" t="s">
        <v>329</v>
      </c>
      <c r="AU404" s="144" t="s">
        <v>139</v>
      </c>
      <c r="AY404" s="19" t="s">
        <v>132</v>
      </c>
      <c r="BE404" s="145">
        <f>IF(N404="základní",J404,0)</f>
        <v>0</v>
      </c>
      <c r="BF404" s="145">
        <f>IF(N404="snížená",J404,0)</f>
        <v>0</v>
      </c>
      <c r="BG404" s="145">
        <f>IF(N404="zákl. přenesená",J404,0)</f>
        <v>0</v>
      </c>
      <c r="BH404" s="145">
        <f>IF(N404="sníž. přenesená",J404,0)</f>
        <v>0</v>
      </c>
      <c r="BI404" s="145">
        <f>IF(N404="nulová",J404,0)</f>
        <v>0</v>
      </c>
      <c r="BJ404" s="19" t="s">
        <v>79</v>
      </c>
      <c r="BK404" s="145">
        <f>ROUND(I404*H404,2)</f>
        <v>0</v>
      </c>
      <c r="BL404" s="19" t="s">
        <v>139</v>
      </c>
      <c r="BM404" s="144" t="s">
        <v>1456</v>
      </c>
    </row>
    <row r="405" spans="2:65" s="1" customFormat="1" ht="10.199999999999999">
      <c r="B405" s="34"/>
      <c r="D405" s="146" t="s">
        <v>141</v>
      </c>
      <c r="F405" s="147" t="s">
        <v>1455</v>
      </c>
      <c r="I405" s="148"/>
      <c r="L405" s="34"/>
      <c r="M405" s="149"/>
      <c r="T405" s="55"/>
      <c r="AT405" s="19" t="s">
        <v>141</v>
      </c>
      <c r="AU405" s="19" t="s">
        <v>139</v>
      </c>
    </row>
    <row r="406" spans="2:65" s="1" customFormat="1" ht="16.5" customHeight="1">
      <c r="B406" s="34"/>
      <c r="C406" s="179" t="s">
        <v>1457</v>
      </c>
      <c r="D406" s="179" t="s">
        <v>329</v>
      </c>
      <c r="E406" s="180" t="s">
        <v>1458</v>
      </c>
      <c r="F406" s="181" t="s">
        <v>1459</v>
      </c>
      <c r="G406" s="182" t="s">
        <v>422</v>
      </c>
      <c r="H406" s="183">
        <v>15</v>
      </c>
      <c r="I406" s="184"/>
      <c r="J406" s="185">
        <f>ROUND(I406*H406,2)</f>
        <v>0</v>
      </c>
      <c r="K406" s="181" t="s">
        <v>19</v>
      </c>
      <c r="L406" s="186"/>
      <c r="M406" s="187" t="s">
        <v>19</v>
      </c>
      <c r="N406" s="188" t="s">
        <v>43</v>
      </c>
      <c r="P406" s="142">
        <f>O406*H406</f>
        <v>0</v>
      </c>
      <c r="Q406" s="142">
        <v>2.5000000000000001E-3</v>
      </c>
      <c r="R406" s="142">
        <f>Q406*H406</f>
        <v>3.7499999999999999E-2</v>
      </c>
      <c r="S406" s="142">
        <v>0</v>
      </c>
      <c r="T406" s="143">
        <f>S406*H406</f>
        <v>0</v>
      </c>
      <c r="AR406" s="144" t="s">
        <v>193</v>
      </c>
      <c r="AT406" s="144" t="s">
        <v>329</v>
      </c>
      <c r="AU406" s="144" t="s">
        <v>139</v>
      </c>
      <c r="AY406" s="19" t="s">
        <v>132</v>
      </c>
      <c r="BE406" s="145">
        <f>IF(N406="základní",J406,0)</f>
        <v>0</v>
      </c>
      <c r="BF406" s="145">
        <f>IF(N406="snížená",J406,0)</f>
        <v>0</v>
      </c>
      <c r="BG406" s="145">
        <f>IF(N406="zákl. přenesená",J406,0)</f>
        <v>0</v>
      </c>
      <c r="BH406" s="145">
        <f>IF(N406="sníž. přenesená",J406,0)</f>
        <v>0</v>
      </c>
      <c r="BI406" s="145">
        <f>IF(N406="nulová",J406,0)</f>
        <v>0</v>
      </c>
      <c r="BJ406" s="19" t="s">
        <v>79</v>
      </c>
      <c r="BK406" s="145">
        <f>ROUND(I406*H406,2)</f>
        <v>0</v>
      </c>
      <c r="BL406" s="19" t="s">
        <v>139</v>
      </c>
      <c r="BM406" s="144" t="s">
        <v>1460</v>
      </c>
    </row>
    <row r="407" spans="2:65" s="1" customFormat="1" ht="10.199999999999999">
      <c r="B407" s="34"/>
      <c r="D407" s="146" t="s">
        <v>141</v>
      </c>
      <c r="F407" s="147" t="s">
        <v>1459</v>
      </c>
      <c r="I407" s="148"/>
      <c r="L407" s="34"/>
      <c r="M407" s="149"/>
      <c r="T407" s="55"/>
      <c r="AT407" s="19" t="s">
        <v>141</v>
      </c>
      <c r="AU407" s="19" t="s">
        <v>139</v>
      </c>
    </row>
    <row r="408" spans="2:65" s="1" customFormat="1" ht="16.5" customHeight="1">
      <c r="B408" s="34"/>
      <c r="C408" s="179" t="s">
        <v>1461</v>
      </c>
      <c r="D408" s="179" t="s">
        <v>329</v>
      </c>
      <c r="E408" s="180" t="s">
        <v>1462</v>
      </c>
      <c r="F408" s="181" t="s">
        <v>1463</v>
      </c>
      <c r="G408" s="182" t="s">
        <v>422</v>
      </c>
      <c r="H408" s="183">
        <v>15</v>
      </c>
      <c r="I408" s="184"/>
      <c r="J408" s="185">
        <f>ROUND(I408*H408,2)</f>
        <v>0</v>
      </c>
      <c r="K408" s="181" t="s">
        <v>19</v>
      </c>
      <c r="L408" s="186"/>
      <c r="M408" s="187" t="s">
        <v>19</v>
      </c>
      <c r="N408" s="188" t="s">
        <v>43</v>
      </c>
      <c r="P408" s="142">
        <f>O408*H408</f>
        <v>0</v>
      </c>
      <c r="Q408" s="142">
        <v>1E-3</v>
      </c>
      <c r="R408" s="142">
        <f>Q408*H408</f>
        <v>1.4999999999999999E-2</v>
      </c>
      <c r="S408" s="142">
        <v>0</v>
      </c>
      <c r="T408" s="143">
        <f>S408*H408</f>
        <v>0</v>
      </c>
      <c r="AR408" s="144" t="s">
        <v>193</v>
      </c>
      <c r="AT408" s="144" t="s">
        <v>329</v>
      </c>
      <c r="AU408" s="144" t="s">
        <v>139</v>
      </c>
      <c r="AY408" s="19" t="s">
        <v>132</v>
      </c>
      <c r="BE408" s="145">
        <f>IF(N408="základní",J408,0)</f>
        <v>0</v>
      </c>
      <c r="BF408" s="145">
        <f>IF(N408="snížená",J408,0)</f>
        <v>0</v>
      </c>
      <c r="BG408" s="145">
        <f>IF(N408="zákl. přenesená",J408,0)</f>
        <v>0</v>
      </c>
      <c r="BH408" s="145">
        <f>IF(N408="sníž. přenesená",J408,0)</f>
        <v>0</v>
      </c>
      <c r="BI408" s="145">
        <f>IF(N408="nulová",J408,0)</f>
        <v>0</v>
      </c>
      <c r="BJ408" s="19" t="s">
        <v>79</v>
      </c>
      <c r="BK408" s="145">
        <f>ROUND(I408*H408,2)</f>
        <v>0</v>
      </c>
      <c r="BL408" s="19" t="s">
        <v>139</v>
      </c>
      <c r="BM408" s="144" t="s">
        <v>1464</v>
      </c>
    </row>
    <row r="409" spans="2:65" s="1" customFormat="1" ht="10.199999999999999">
      <c r="B409" s="34"/>
      <c r="D409" s="146" t="s">
        <v>141</v>
      </c>
      <c r="F409" s="147" t="s">
        <v>1463</v>
      </c>
      <c r="I409" s="148"/>
      <c r="L409" s="34"/>
      <c r="M409" s="149"/>
      <c r="T409" s="55"/>
      <c r="AT409" s="19" t="s">
        <v>141</v>
      </c>
      <c r="AU409" s="19" t="s">
        <v>139</v>
      </c>
    </row>
    <row r="410" spans="2:65" s="1" customFormat="1" ht="24.15" customHeight="1">
      <c r="B410" s="34"/>
      <c r="C410" s="179" t="s">
        <v>1465</v>
      </c>
      <c r="D410" s="179" t="s">
        <v>329</v>
      </c>
      <c r="E410" s="180" t="s">
        <v>1466</v>
      </c>
      <c r="F410" s="181" t="s">
        <v>1467</v>
      </c>
      <c r="G410" s="182" t="s">
        <v>422</v>
      </c>
      <c r="H410" s="183">
        <v>160</v>
      </c>
      <c r="I410" s="184"/>
      <c r="J410" s="185">
        <f>ROUND(I410*H410,2)</f>
        <v>0</v>
      </c>
      <c r="K410" s="181" t="s">
        <v>19</v>
      </c>
      <c r="L410" s="186"/>
      <c r="M410" s="187" t="s">
        <v>19</v>
      </c>
      <c r="N410" s="188" t="s">
        <v>43</v>
      </c>
      <c r="P410" s="142">
        <f>O410*H410</f>
        <v>0</v>
      </c>
      <c r="Q410" s="142">
        <v>1E-3</v>
      </c>
      <c r="R410" s="142">
        <f>Q410*H410</f>
        <v>0.16</v>
      </c>
      <c r="S410" s="142">
        <v>0</v>
      </c>
      <c r="T410" s="143">
        <f>S410*H410</f>
        <v>0</v>
      </c>
      <c r="AR410" s="144" t="s">
        <v>193</v>
      </c>
      <c r="AT410" s="144" t="s">
        <v>329</v>
      </c>
      <c r="AU410" s="144" t="s">
        <v>139</v>
      </c>
      <c r="AY410" s="19" t="s">
        <v>132</v>
      </c>
      <c r="BE410" s="145">
        <f>IF(N410="základní",J410,0)</f>
        <v>0</v>
      </c>
      <c r="BF410" s="145">
        <f>IF(N410="snížená",J410,0)</f>
        <v>0</v>
      </c>
      <c r="BG410" s="145">
        <f>IF(N410="zákl. přenesená",J410,0)</f>
        <v>0</v>
      </c>
      <c r="BH410" s="145">
        <f>IF(N410="sníž. přenesená",J410,0)</f>
        <v>0</v>
      </c>
      <c r="BI410" s="145">
        <f>IF(N410="nulová",J410,0)</f>
        <v>0</v>
      </c>
      <c r="BJ410" s="19" t="s">
        <v>79</v>
      </c>
      <c r="BK410" s="145">
        <f>ROUND(I410*H410,2)</f>
        <v>0</v>
      </c>
      <c r="BL410" s="19" t="s">
        <v>139</v>
      </c>
      <c r="BM410" s="144" t="s">
        <v>1468</v>
      </c>
    </row>
    <row r="411" spans="2:65" s="1" customFormat="1" ht="10.199999999999999">
      <c r="B411" s="34"/>
      <c r="D411" s="146" t="s">
        <v>141</v>
      </c>
      <c r="F411" s="147" t="s">
        <v>1467</v>
      </c>
      <c r="I411" s="148"/>
      <c r="L411" s="34"/>
      <c r="M411" s="149"/>
      <c r="T411" s="55"/>
      <c r="AT411" s="19" t="s">
        <v>141</v>
      </c>
      <c r="AU411" s="19" t="s">
        <v>139</v>
      </c>
    </row>
    <row r="412" spans="2:65" s="13" customFormat="1" ht="10.199999999999999">
      <c r="B412" s="158"/>
      <c r="D412" s="146" t="s">
        <v>145</v>
      </c>
      <c r="E412" s="159" t="s">
        <v>19</v>
      </c>
      <c r="F412" s="160" t="s">
        <v>1469</v>
      </c>
      <c r="H412" s="161">
        <v>160</v>
      </c>
      <c r="I412" s="162"/>
      <c r="L412" s="158"/>
      <c r="M412" s="163"/>
      <c r="T412" s="164"/>
      <c r="AT412" s="159" t="s">
        <v>145</v>
      </c>
      <c r="AU412" s="159" t="s">
        <v>139</v>
      </c>
      <c r="AV412" s="13" t="s">
        <v>81</v>
      </c>
      <c r="AW412" s="13" t="s">
        <v>33</v>
      </c>
      <c r="AX412" s="13" t="s">
        <v>79</v>
      </c>
      <c r="AY412" s="159" t="s">
        <v>132</v>
      </c>
    </row>
    <row r="413" spans="2:65" s="1" customFormat="1" ht="21.75" customHeight="1">
      <c r="B413" s="34"/>
      <c r="C413" s="179" t="s">
        <v>1470</v>
      </c>
      <c r="D413" s="179" t="s">
        <v>329</v>
      </c>
      <c r="E413" s="180" t="s">
        <v>1471</v>
      </c>
      <c r="F413" s="181" t="s">
        <v>1472</v>
      </c>
      <c r="G413" s="182" t="s">
        <v>422</v>
      </c>
      <c r="H413" s="183">
        <v>11</v>
      </c>
      <c r="I413" s="184"/>
      <c r="J413" s="185">
        <f>ROUND(I413*H413,2)</f>
        <v>0</v>
      </c>
      <c r="K413" s="181" t="s">
        <v>19</v>
      </c>
      <c r="L413" s="186"/>
      <c r="M413" s="187" t="s">
        <v>19</v>
      </c>
      <c r="N413" s="188" t="s">
        <v>43</v>
      </c>
      <c r="P413" s="142">
        <f>O413*H413</f>
        <v>0</v>
      </c>
      <c r="Q413" s="142">
        <v>1E-3</v>
      </c>
      <c r="R413" s="142">
        <f>Q413*H413</f>
        <v>1.0999999999999999E-2</v>
      </c>
      <c r="S413" s="142">
        <v>0</v>
      </c>
      <c r="T413" s="143">
        <f>S413*H413</f>
        <v>0</v>
      </c>
      <c r="AR413" s="144" t="s">
        <v>193</v>
      </c>
      <c r="AT413" s="144" t="s">
        <v>329</v>
      </c>
      <c r="AU413" s="144" t="s">
        <v>139</v>
      </c>
      <c r="AY413" s="19" t="s">
        <v>132</v>
      </c>
      <c r="BE413" s="145">
        <f>IF(N413="základní",J413,0)</f>
        <v>0</v>
      </c>
      <c r="BF413" s="145">
        <f>IF(N413="snížená",J413,0)</f>
        <v>0</v>
      </c>
      <c r="BG413" s="145">
        <f>IF(N413="zákl. přenesená",J413,0)</f>
        <v>0</v>
      </c>
      <c r="BH413" s="145">
        <f>IF(N413="sníž. přenesená",J413,0)</f>
        <v>0</v>
      </c>
      <c r="BI413" s="145">
        <f>IF(N413="nulová",J413,0)</f>
        <v>0</v>
      </c>
      <c r="BJ413" s="19" t="s">
        <v>79</v>
      </c>
      <c r="BK413" s="145">
        <f>ROUND(I413*H413,2)</f>
        <v>0</v>
      </c>
      <c r="BL413" s="19" t="s">
        <v>139</v>
      </c>
      <c r="BM413" s="144" t="s">
        <v>1473</v>
      </c>
    </row>
    <row r="414" spans="2:65" s="1" customFormat="1" ht="10.199999999999999">
      <c r="B414" s="34"/>
      <c r="D414" s="146" t="s">
        <v>141</v>
      </c>
      <c r="F414" s="147" t="s">
        <v>1472</v>
      </c>
      <c r="I414" s="148"/>
      <c r="L414" s="34"/>
      <c r="M414" s="149"/>
      <c r="T414" s="55"/>
      <c r="AT414" s="19" t="s">
        <v>141</v>
      </c>
      <c r="AU414" s="19" t="s">
        <v>139</v>
      </c>
    </row>
    <row r="415" spans="2:65" s="1" customFormat="1" ht="24.15" customHeight="1">
      <c r="B415" s="34"/>
      <c r="C415" s="179" t="s">
        <v>1474</v>
      </c>
      <c r="D415" s="179" t="s">
        <v>329</v>
      </c>
      <c r="E415" s="180" t="s">
        <v>1475</v>
      </c>
      <c r="F415" s="181" t="s">
        <v>1476</v>
      </c>
      <c r="G415" s="182" t="s">
        <v>422</v>
      </c>
      <c r="H415" s="183">
        <v>7</v>
      </c>
      <c r="I415" s="184"/>
      <c r="J415" s="185">
        <f>ROUND(I415*H415,2)</f>
        <v>0</v>
      </c>
      <c r="K415" s="181" t="s">
        <v>19</v>
      </c>
      <c r="L415" s="186"/>
      <c r="M415" s="187" t="s">
        <v>19</v>
      </c>
      <c r="N415" s="188" t="s">
        <v>43</v>
      </c>
      <c r="P415" s="142">
        <f>O415*H415</f>
        <v>0</v>
      </c>
      <c r="Q415" s="142">
        <v>2E-3</v>
      </c>
      <c r="R415" s="142">
        <f>Q415*H415</f>
        <v>1.4E-2</v>
      </c>
      <c r="S415" s="142">
        <v>0</v>
      </c>
      <c r="T415" s="143">
        <f>S415*H415</f>
        <v>0</v>
      </c>
      <c r="AR415" s="144" t="s">
        <v>193</v>
      </c>
      <c r="AT415" s="144" t="s">
        <v>329</v>
      </c>
      <c r="AU415" s="144" t="s">
        <v>139</v>
      </c>
      <c r="AY415" s="19" t="s">
        <v>132</v>
      </c>
      <c r="BE415" s="145">
        <f>IF(N415="základní",J415,0)</f>
        <v>0</v>
      </c>
      <c r="BF415" s="145">
        <f>IF(N415="snížená",J415,0)</f>
        <v>0</v>
      </c>
      <c r="BG415" s="145">
        <f>IF(N415="zákl. přenesená",J415,0)</f>
        <v>0</v>
      </c>
      <c r="BH415" s="145">
        <f>IF(N415="sníž. přenesená",J415,0)</f>
        <v>0</v>
      </c>
      <c r="BI415" s="145">
        <f>IF(N415="nulová",J415,0)</f>
        <v>0</v>
      </c>
      <c r="BJ415" s="19" t="s">
        <v>79</v>
      </c>
      <c r="BK415" s="145">
        <f>ROUND(I415*H415,2)</f>
        <v>0</v>
      </c>
      <c r="BL415" s="19" t="s">
        <v>139</v>
      </c>
      <c r="BM415" s="144" t="s">
        <v>1477</v>
      </c>
    </row>
    <row r="416" spans="2:65" s="1" customFormat="1" ht="19.2">
      <c r="B416" s="34"/>
      <c r="D416" s="146" t="s">
        <v>141</v>
      </c>
      <c r="F416" s="147" t="s">
        <v>1476</v>
      </c>
      <c r="I416" s="148"/>
      <c r="L416" s="34"/>
      <c r="M416" s="149"/>
      <c r="T416" s="55"/>
      <c r="AT416" s="19" t="s">
        <v>141</v>
      </c>
      <c r="AU416" s="19" t="s">
        <v>139</v>
      </c>
    </row>
    <row r="417" spans="2:65" s="1" customFormat="1" ht="21.75" customHeight="1">
      <c r="B417" s="34"/>
      <c r="C417" s="179" t="s">
        <v>1478</v>
      </c>
      <c r="D417" s="179" t="s">
        <v>329</v>
      </c>
      <c r="E417" s="180" t="s">
        <v>1479</v>
      </c>
      <c r="F417" s="181" t="s">
        <v>1480</v>
      </c>
      <c r="G417" s="182" t="s">
        <v>422</v>
      </c>
      <c r="H417" s="183">
        <v>18</v>
      </c>
      <c r="I417" s="184"/>
      <c r="J417" s="185">
        <f>ROUND(I417*H417,2)</f>
        <v>0</v>
      </c>
      <c r="K417" s="181" t="s">
        <v>19</v>
      </c>
      <c r="L417" s="186"/>
      <c r="M417" s="187" t="s">
        <v>19</v>
      </c>
      <c r="N417" s="188" t="s">
        <v>43</v>
      </c>
      <c r="P417" s="142">
        <f>O417*H417</f>
        <v>0</v>
      </c>
      <c r="Q417" s="142">
        <v>1E-3</v>
      </c>
      <c r="R417" s="142">
        <f>Q417*H417</f>
        <v>1.8000000000000002E-2</v>
      </c>
      <c r="S417" s="142">
        <v>0</v>
      </c>
      <c r="T417" s="143">
        <f>S417*H417</f>
        <v>0</v>
      </c>
      <c r="AR417" s="144" t="s">
        <v>193</v>
      </c>
      <c r="AT417" s="144" t="s">
        <v>329</v>
      </c>
      <c r="AU417" s="144" t="s">
        <v>139</v>
      </c>
      <c r="AY417" s="19" t="s">
        <v>132</v>
      </c>
      <c r="BE417" s="145">
        <f>IF(N417="základní",J417,0)</f>
        <v>0</v>
      </c>
      <c r="BF417" s="145">
        <f>IF(N417="snížená",J417,0)</f>
        <v>0</v>
      </c>
      <c r="BG417" s="145">
        <f>IF(N417="zákl. přenesená",J417,0)</f>
        <v>0</v>
      </c>
      <c r="BH417" s="145">
        <f>IF(N417="sníž. přenesená",J417,0)</f>
        <v>0</v>
      </c>
      <c r="BI417" s="145">
        <f>IF(N417="nulová",J417,0)</f>
        <v>0</v>
      </c>
      <c r="BJ417" s="19" t="s">
        <v>79</v>
      </c>
      <c r="BK417" s="145">
        <f>ROUND(I417*H417,2)</f>
        <v>0</v>
      </c>
      <c r="BL417" s="19" t="s">
        <v>139</v>
      </c>
      <c r="BM417" s="144" t="s">
        <v>1481</v>
      </c>
    </row>
    <row r="418" spans="2:65" s="1" customFormat="1" ht="10.199999999999999">
      <c r="B418" s="34"/>
      <c r="D418" s="146" t="s">
        <v>141</v>
      </c>
      <c r="F418" s="147" t="s">
        <v>1480</v>
      </c>
      <c r="I418" s="148"/>
      <c r="L418" s="34"/>
      <c r="M418" s="149"/>
      <c r="T418" s="55"/>
      <c r="AT418" s="19" t="s">
        <v>141</v>
      </c>
      <c r="AU418" s="19" t="s">
        <v>139</v>
      </c>
    </row>
    <row r="419" spans="2:65" s="1" customFormat="1" ht="16.5" customHeight="1">
      <c r="B419" s="34"/>
      <c r="C419" s="179" t="s">
        <v>1482</v>
      </c>
      <c r="D419" s="179" t="s">
        <v>329</v>
      </c>
      <c r="E419" s="180" t="s">
        <v>1483</v>
      </c>
      <c r="F419" s="181" t="s">
        <v>1484</v>
      </c>
      <c r="G419" s="182" t="s">
        <v>422</v>
      </c>
      <c r="H419" s="183">
        <v>18</v>
      </c>
      <c r="I419" s="184"/>
      <c r="J419" s="185">
        <f>ROUND(I419*H419,2)</f>
        <v>0</v>
      </c>
      <c r="K419" s="181" t="s">
        <v>19</v>
      </c>
      <c r="L419" s="186"/>
      <c r="M419" s="187" t="s">
        <v>19</v>
      </c>
      <c r="N419" s="188" t="s">
        <v>43</v>
      </c>
      <c r="P419" s="142">
        <f>O419*H419</f>
        <v>0</v>
      </c>
      <c r="Q419" s="142">
        <v>1E-3</v>
      </c>
      <c r="R419" s="142">
        <f>Q419*H419</f>
        <v>1.8000000000000002E-2</v>
      </c>
      <c r="S419" s="142">
        <v>0</v>
      </c>
      <c r="T419" s="143">
        <f>S419*H419</f>
        <v>0</v>
      </c>
      <c r="AR419" s="144" t="s">
        <v>193</v>
      </c>
      <c r="AT419" s="144" t="s">
        <v>329</v>
      </c>
      <c r="AU419" s="144" t="s">
        <v>139</v>
      </c>
      <c r="AY419" s="19" t="s">
        <v>132</v>
      </c>
      <c r="BE419" s="145">
        <f>IF(N419="základní",J419,0)</f>
        <v>0</v>
      </c>
      <c r="BF419" s="145">
        <f>IF(N419="snížená",J419,0)</f>
        <v>0</v>
      </c>
      <c r="BG419" s="145">
        <f>IF(N419="zákl. přenesená",J419,0)</f>
        <v>0</v>
      </c>
      <c r="BH419" s="145">
        <f>IF(N419="sníž. přenesená",J419,0)</f>
        <v>0</v>
      </c>
      <c r="BI419" s="145">
        <f>IF(N419="nulová",J419,0)</f>
        <v>0</v>
      </c>
      <c r="BJ419" s="19" t="s">
        <v>79</v>
      </c>
      <c r="BK419" s="145">
        <f>ROUND(I419*H419,2)</f>
        <v>0</v>
      </c>
      <c r="BL419" s="19" t="s">
        <v>139</v>
      </c>
      <c r="BM419" s="144" t="s">
        <v>1485</v>
      </c>
    </row>
    <row r="420" spans="2:65" s="1" customFormat="1" ht="10.199999999999999">
      <c r="B420" s="34"/>
      <c r="D420" s="146" t="s">
        <v>141</v>
      </c>
      <c r="F420" s="147" t="s">
        <v>1484</v>
      </c>
      <c r="I420" s="148"/>
      <c r="L420" s="34"/>
      <c r="M420" s="149"/>
      <c r="T420" s="55"/>
      <c r="AT420" s="19" t="s">
        <v>141</v>
      </c>
      <c r="AU420" s="19" t="s">
        <v>139</v>
      </c>
    </row>
    <row r="421" spans="2:65" s="1" customFormat="1" ht="24.15" customHeight="1">
      <c r="B421" s="34"/>
      <c r="C421" s="179" t="s">
        <v>1261</v>
      </c>
      <c r="D421" s="179" t="s">
        <v>329</v>
      </c>
      <c r="E421" s="180" t="s">
        <v>1486</v>
      </c>
      <c r="F421" s="181" t="s">
        <v>1487</v>
      </c>
      <c r="G421" s="182" t="s">
        <v>422</v>
      </c>
      <c r="H421" s="183">
        <v>29</v>
      </c>
      <c r="I421" s="184"/>
      <c r="J421" s="185">
        <f>ROUND(I421*H421,2)</f>
        <v>0</v>
      </c>
      <c r="K421" s="181" t="s">
        <v>19</v>
      </c>
      <c r="L421" s="186"/>
      <c r="M421" s="187" t="s">
        <v>19</v>
      </c>
      <c r="N421" s="188" t="s">
        <v>43</v>
      </c>
      <c r="P421" s="142">
        <f>O421*H421</f>
        <v>0</v>
      </c>
      <c r="Q421" s="142">
        <v>1E-3</v>
      </c>
      <c r="R421" s="142">
        <f>Q421*H421</f>
        <v>2.9000000000000001E-2</v>
      </c>
      <c r="S421" s="142">
        <v>0</v>
      </c>
      <c r="T421" s="143">
        <f>S421*H421</f>
        <v>0</v>
      </c>
      <c r="AR421" s="144" t="s">
        <v>193</v>
      </c>
      <c r="AT421" s="144" t="s">
        <v>329</v>
      </c>
      <c r="AU421" s="144" t="s">
        <v>139</v>
      </c>
      <c r="AY421" s="19" t="s">
        <v>132</v>
      </c>
      <c r="BE421" s="145">
        <f>IF(N421="základní",J421,0)</f>
        <v>0</v>
      </c>
      <c r="BF421" s="145">
        <f>IF(N421="snížená",J421,0)</f>
        <v>0</v>
      </c>
      <c r="BG421" s="145">
        <f>IF(N421="zákl. přenesená",J421,0)</f>
        <v>0</v>
      </c>
      <c r="BH421" s="145">
        <f>IF(N421="sníž. přenesená",J421,0)</f>
        <v>0</v>
      </c>
      <c r="BI421" s="145">
        <f>IF(N421="nulová",J421,0)</f>
        <v>0</v>
      </c>
      <c r="BJ421" s="19" t="s">
        <v>79</v>
      </c>
      <c r="BK421" s="145">
        <f>ROUND(I421*H421,2)</f>
        <v>0</v>
      </c>
      <c r="BL421" s="19" t="s">
        <v>139</v>
      </c>
      <c r="BM421" s="144" t="s">
        <v>1488</v>
      </c>
    </row>
    <row r="422" spans="2:65" s="1" customFormat="1" ht="10.199999999999999">
      <c r="B422" s="34"/>
      <c r="D422" s="146" t="s">
        <v>141</v>
      </c>
      <c r="F422" s="147" t="s">
        <v>1487</v>
      </c>
      <c r="I422" s="148"/>
      <c r="L422" s="34"/>
      <c r="M422" s="149"/>
      <c r="T422" s="55"/>
      <c r="AT422" s="19" t="s">
        <v>141</v>
      </c>
      <c r="AU422" s="19" t="s">
        <v>139</v>
      </c>
    </row>
    <row r="423" spans="2:65" s="1" customFormat="1" ht="16.5" customHeight="1">
      <c r="B423" s="34"/>
      <c r="C423" s="179" t="s">
        <v>1489</v>
      </c>
      <c r="D423" s="179" t="s">
        <v>329</v>
      </c>
      <c r="E423" s="180" t="s">
        <v>1490</v>
      </c>
      <c r="F423" s="181" t="s">
        <v>1491</v>
      </c>
      <c r="G423" s="182" t="s">
        <v>422</v>
      </c>
      <c r="H423" s="183">
        <v>29</v>
      </c>
      <c r="I423" s="184"/>
      <c r="J423" s="185">
        <f>ROUND(I423*H423,2)</f>
        <v>0</v>
      </c>
      <c r="K423" s="181" t="s">
        <v>19</v>
      </c>
      <c r="L423" s="186"/>
      <c r="M423" s="187" t="s">
        <v>19</v>
      </c>
      <c r="N423" s="188" t="s">
        <v>43</v>
      </c>
      <c r="P423" s="142">
        <f>O423*H423</f>
        <v>0</v>
      </c>
      <c r="Q423" s="142">
        <v>1E-3</v>
      </c>
      <c r="R423" s="142">
        <f>Q423*H423</f>
        <v>2.9000000000000001E-2</v>
      </c>
      <c r="S423" s="142">
        <v>0</v>
      </c>
      <c r="T423" s="143">
        <f>S423*H423</f>
        <v>0</v>
      </c>
      <c r="AR423" s="144" t="s">
        <v>193</v>
      </c>
      <c r="AT423" s="144" t="s">
        <v>329</v>
      </c>
      <c r="AU423" s="144" t="s">
        <v>139</v>
      </c>
      <c r="AY423" s="19" t="s">
        <v>132</v>
      </c>
      <c r="BE423" s="145">
        <f>IF(N423="základní",J423,0)</f>
        <v>0</v>
      </c>
      <c r="BF423" s="145">
        <f>IF(N423="snížená",J423,0)</f>
        <v>0</v>
      </c>
      <c r="BG423" s="145">
        <f>IF(N423="zákl. přenesená",J423,0)</f>
        <v>0</v>
      </c>
      <c r="BH423" s="145">
        <f>IF(N423="sníž. přenesená",J423,0)</f>
        <v>0</v>
      </c>
      <c r="BI423" s="145">
        <f>IF(N423="nulová",J423,0)</f>
        <v>0</v>
      </c>
      <c r="BJ423" s="19" t="s">
        <v>79</v>
      </c>
      <c r="BK423" s="145">
        <f>ROUND(I423*H423,2)</f>
        <v>0</v>
      </c>
      <c r="BL423" s="19" t="s">
        <v>139</v>
      </c>
      <c r="BM423" s="144" t="s">
        <v>1492</v>
      </c>
    </row>
    <row r="424" spans="2:65" s="1" customFormat="1" ht="10.199999999999999">
      <c r="B424" s="34"/>
      <c r="D424" s="146" t="s">
        <v>141</v>
      </c>
      <c r="F424" s="147" t="s">
        <v>1491</v>
      </c>
      <c r="I424" s="148"/>
      <c r="L424" s="34"/>
      <c r="M424" s="149"/>
      <c r="T424" s="55"/>
      <c r="AT424" s="19" t="s">
        <v>141</v>
      </c>
      <c r="AU424" s="19" t="s">
        <v>139</v>
      </c>
    </row>
    <row r="425" spans="2:65" s="1" customFormat="1" ht="24.15" customHeight="1">
      <c r="B425" s="34"/>
      <c r="C425" s="179" t="s">
        <v>1493</v>
      </c>
      <c r="D425" s="179" t="s">
        <v>329</v>
      </c>
      <c r="E425" s="180" t="s">
        <v>1494</v>
      </c>
      <c r="F425" s="181" t="s">
        <v>1495</v>
      </c>
      <c r="G425" s="182" t="s">
        <v>422</v>
      </c>
      <c r="H425" s="183">
        <v>29</v>
      </c>
      <c r="I425" s="184"/>
      <c r="J425" s="185">
        <f>ROUND(I425*H425,2)</f>
        <v>0</v>
      </c>
      <c r="K425" s="181" t="s">
        <v>19</v>
      </c>
      <c r="L425" s="186"/>
      <c r="M425" s="187" t="s">
        <v>19</v>
      </c>
      <c r="N425" s="188" t="s">
        <v>43</v>
      </c>
      <c r="P425" s="142">
        <f>O425*H425</f>
        <v>0</v>
      </c>
      <c r="Q425" s="142">
        <v>1E-3</v>
      </c>
      <c r="R425" s="142">
        <f>Q425*H425</f>
        <v>2.9000000000000001E-2</v>
      </c>
      <c r="S425" s="142">
        <v>0</v>
      </c>
      <c r="T425" s="143">
        <f>S425*H425</f>
        <v>0</v>
      </c>
      <c r="AR425" s="144" t="s">
        <v>193</v>
      </c>
      <c r="AT425" s="144" t="s">
        <v>329</v>
      </c>
      <c r="AU425" s="144" t="s">
        <v>139</v>
      </c>
      <c r="AY425" s="19" t="s">
        <v>132</v>
      </c>
      <c r="BE425" s="145">
        <f>IF(N425="základní",J425,0)</f>
        <v>0</v>
      </c>
      <c r="BF425" s="145">
        <f>IF(N425="snížená",J425,0)</f>
        <v>0</v>
      </c>
      <c r="BG425" s="145">
        <f>IF(N425="zákl. přenesená",J425,0)</f>
        <v>0</v>
      </c>
      <c r="BH425" s="145">
        <f>IF(N425="sníž. přenesená",J425,0)</f>
        <v>0</v>
      </c>
      <c r="BI425" s="145">
        <f>IF(N425="nulová",J425,0)</f>
        <v>0</v>
      </c>
      <c r="BJ425" s="19" t="s">
        <v>79</v>
      </c>
      <c r="BK425" s="145">
        <f>ROUND(I425*H425,2)</f>
        <v>0</v>
      </c>
      <c r="BL425" s="19" t="s">
        <v>139</v>
      </c>
      <c r="BM425" s="144" t="s">
        <v>1496</v>
      </c>
    </row>
    <row r="426" spans="2:65" s="1" customFormat="1" ht="10.199999999999999">
      <c r="B426" s="34"/>
      <c r="D426" s="146" t="s">
        <v>141</v>
      </c>
      <c r="F426" s="147" t="s">
        <v>1495</v>
      </c>
      <c r="I426" s="148"/>
      <c r="L426" s="34"/>
      <c r="M426" s="149"/>
      <c r="T426" s="55"/>
      <c r="AT426" s="19" t="s">
        <v>141</v>
      </c>
      <c r="AU426" s="19" t="s">
        <v>139</v>
      </c>
    </row>
    <row r="427" spans="2:65" s="1" customFormat="1" ht="24.15" customHeight="1">
      <c r="B427" s="34"/>
      <c r="C427" s="179" t="s">
        <v>1497</v>
      </c>
      <c r="D427" s="179" t="s">
        <v>329</v>
      </c>
      <c r="E427" s="180" t="s">
        <v>1498</v>
      </c>
      <c r="F427" s="181" t="s">
        <v>1499</v>
      </c>
      <c r="G427" s="182" t="s">
        <v>422</v>
      </c>
      <c r="H427" s="183">
        <v>29</v>
      </c>
      <c r="I427" s="184"/>
      <c r="J427" s="185">
        <f>ROUND(I427*H427,2)</f>
        <v>0</v>
      </c>
      <c r="K427" s="181" t="s">
        <v>19</v>
      </c>
      <c r="L427" s="186"/>
      <c r="M427" s="187" t="s">
        <v>19</v>
      </c>
      <c r="N427" s="188" t="s">
        <v>43</v>
      </c>
      <c r="P427" s="142">
        <f>O427*H427</f>
        <v>0</v>
      </c>
      <c r="Q427" s="142">
        <v>1E-3</v>
      </c>
      <c r="R427" s="142">
        <f>Q427*H427</f>
        <v>2.9000000000000001E-2</v>
      </c>
      <c r="S427" s="142">
        <v>0</v>
      </c>
      <c r="T427" s="143">
        <f>S427*H427</f>
        <v>0</v>
      </c>
      <c r="AR427" s="144" t="s">
        <v>193</v>
      </c>
      <c r="AT427" s="144" t="s">
        <v>329</v>
      </c>
      <c r="AU427" s="144" t="s">
        <v>139</v>
      </c>
      <c r="AY427" s="19" t="s">
        <v>132</v>
      </c>
      <c r="BE427" s="145">
        <f>IF(N427="základní",J427,0)</f>
        <v>0</v>
      </c>
      <c r="BF427" s="145">
        <f>IF(N427="snížená",J427,0)</f>
        <v>0</v>
      </c>
      <c r="BG427" s="145">
        <f>IF(N427="zákl. přenesená",J427,0)</f>
        <v>0</v>
      </c>
      <c r="BH427" s="145">
        <f>IF(N427="sníž. přenesená",J427,0)</f>
        <v>0</v>
      </c>
      <c r="BI427" s="145">
        <f>IF(N427="nulová",J427,0)</f>
        <v>0</v>
      </c>
      <c r="BJ427" s="19" t="s">
        <v>79</v>
      </c>
      <c r="BK427" s="145">
        <f>ROUND(I427*H427,2)</f>
        <v>0</v>
      </c>
      <c r="BL427" s="19" t="s">
        <v>139</v>
      </c>
      <c r="BM427" s="144" t="s">
        <v>1500</v>
      </c>
    </row>
    <row r="428" spans="2:65" s="1" customFormat="1" ht="10.199999999999999">
      <c r="B428" s="34"/>
      <c r="D428" s="146" t="s">
        <v>141</v>
      </c>
      <c r="F428" s="147" t="s">
        <v>1499</v>
      </c>
      <c r="I428" s="148"/>
      <c r="L428" s="34"/>
      <c r="M428" s="149"/>
      <c r="T428" s="55"/>
      <c r="AT428" s="19" t="s">
        <v>141</v>
      </c>
      <c r="AU428" s="19" t="s">
        <v>139</v>
      </c>
    </row>
    <row r="429" spans="2:65" s="1" customFormat="1" ht="21.75" customHeight="1">
      <c r="B429" s="34"/>
      <c r="C429" s="179" t="s">
        <v>1501</v>
      </c>
      <c r="D429" s="179" t="s">
        <v>329</v>
      </c>
      <c r="E429" s="180" t="s">
        <v>1502</v>
      </c>
      <c r="F429" s="181" t="s">
        <v>1503</v>
      </c>
      <c r="G429" s="182" t="s">
        <v>422</v>
      </c>
      <c r="H429" s="183">
        <v>25</v>
      </c>
      <c r="I429" s="184"/>
      <c r="J429" s="185">
        <f>ROUND(I429*H429,2)</f>
        <v>0</v>
      </c>
      <c r="K429" s="181" t="s">
        <v>19</v>
      </c>
      <c r="L429" s="186"/>
      <c r="M429" s="187" t="s">
        <v>19</v>
      </c>
      <c r="N429" s="188" t="s">
        <v>43</v>
      </c>
      <c r="P429" s="142">
        <f>O429*H429</f>
        <v>0</v>
      </c>
      <c r="Q429" s="142">
        <v>1E-3</v>
      </c>
      <c r="R429" s="142">
        <f>Q429*H429</f>
        <v>2.5000000000000001E-2</v>
      </c>
      <c r="S429" s="142">
        <v>0</v>
      </c>
      <c r="T429" s="143">
        <f>S429*H429</f>
        <v>0</v>
      </c>
      <c r="AR429" s="144" t="s">
        <v>193</v>
      </c>
      <c r="AT429" s="144" t="s">
        <v>329</v>
      </c>
      <c r="AU429" s="144" t="s">
        <v>139</v>
      </c>
      <c r="AY429" s="19" t="s">
        <v>132</v>
      </c>
      <c r="BE429" s="145">
        <f>IF(N429="základní",J429,0)</f>
        <v>0</v>
      </c>
      <c r="BF429" s="145">
        <f>IF(N429="snížená",J429,0)</f>
        <v>0</v>
      </c>
      <c r="BG429" s="145">
        <f>IF(N429="zákl. přenesená",J429,0)</f>
        <v>0</v>
      </c>
      <c r="BH429" s="145">
        <f>IF(N429="sníž. přenesená",J429,0)</f>
        <v>0</v>
      </c>
      <c r="BI429" s="145">
        <f>IF(N429="nulová",J429,0)</f>
        <v>0</v>
      </c>
      <c r="BJ429" s="19" t="s">
        <v>79</v>
      </c>
      <c r="BK429" s="145">
        <f>ROUND(I429*H429,2)</f>
        <v>0</v>
      </c>
      <c r="BL429" s="19" t="s">
        <v>139</v>
      </c>
      <c r="BM429" s="144" t="s">
        <v>1504</v>
      </c>
    </row>
    <row r="430" spans="2:65" s="1" customFormat="1" ht="10.199999999999999">
      <c r="B430" s="34"/>
      <c r="D430" s="146" t="s">
        <v>141</v>
      </c>
      <c r="F430" s="147" t="s">
        <v>1503</v>
      </c>
      <c r="I430" s="148"/>
      <c r="L430" s="34"/>
      <c r="M430" s="149"/>
      <c r="T430" s="55"/>
      <c r="AT430" s="19" t="s">
        <v>141</v>
      </c>
      <c r="AU430" s="19" t="s">
        <v>139</v>
      </c>
    </row>
    <row r="431" spans="2:65" s="1" customFormat="1" ht="24.15" customHeight="1">
      <c r="B431" s="34"/>
      <c r="C431" s="179" t="s">
        <v>1505</v>
      </c>
      <c r="D431" s="179" t="s">
        <v>329</v>
      </c>
      <c r="E431" s="180" t="s">
        <v>1506</v>
      </c>
      <c r="F431" s="181" t="s">
        <v>1507</v>
      </c>
      <c r="G431" s="182" t="s">
        <v>422</v>
      </c>
      <c r="H431" s="183">
        <v>22</v>
      </c>
      <c r="I431" s="184"/>
      <c r="J431" s="185">
        <f>ROUND(I431*H431,2)</f>
        <v>0</v>
      </c>
      <c r="K431" s="181" t="s">
        <v>19</v>
      </c>
      <c r="L431" s="186"/>
      <c r="M431" s="187" t="s">
        <v>19</v>
      </c>
      <c r="N431" s="188" t="s">
        <v>43</v>
      </c>
      <c r="P431" s="142">
        <f>O431*H431</f>
        <v>0</v>
      </c>
      <c r="Q431" s="142">
        <v>1E-3</v>
      </c>
      <c r="R431" s="142">
        <f>Q431*H431</f>
        <v>2.1999999999999999E-2</v>
      </c>
      <c r="S431" s="142">
        <v>0</v>
      </c>
      <c r="T431" s="143">
        <f>S431*H431</f>
        <v>0</v>
      </c>
      <c r="AR431" s="144" t="s">
        <v>193</v>
      </c>
      <c r="AT431" s="144" t="s">
        <v>329</v>
      </c>
      <c r="AU431" s="144" t="s">
        <v>139</v>
      </c>
      <c r="AY431" s="19" t="s">
        <v>132</v>
      </c>
      <c r="BE431" s="145">
        <f>IF(N431="základní",J431,0)</f>
        <v>0</v>
      </c>
      <c r="BF431" s="145">
        <f>IF(N431="snížená",J431,0)</f>
        <v>0</v>
      </c>
      <c r="BG431" s="145">
        <f>IF(N431="zákl. přenesená",J431,0)</f>
        <v>0</v>
      </c>
      <c r="BH431" s="145">
        <f>IF(N431="sníž. přenesená",J431,0)</f>
        <v>0</v>
      </c>
      <c r="BI431" s="145">
        <f>IF(N431="nulová",J431,0)</f>
        <v>0</v>
      </c>
      <c r="BJ431" s="19" t="s">
        <v>79</v>
      </c>
      <c r="BK431" s="145">
        <f>ROUND(I431*H431,2)</f>
        <v>0</v>
      </c>
      <c r="BL431" s="19" t="s">
        <v>139</v>
      </c>
      <c r="BM431" s="144" t="s">
        <v>1508</v>
      </c>
    </row>
    <row r="432" spans="2:65" s="1" customFormat="1" ht="10.199999999999999">
      <c r="B432" s="34"/>
      <c r="D432" s="146" t="s">
        <v>141</v>
      </c>
      <c r="F432" s="147" t="s">
        <v>1507</v>
      </c>
      <c r="I432" s="148"/>
      <c r="L432" s="34"/>
      <c r="M432" s="149"/>
      <c r="T432" s="55"/>
      <c r="AT432" s="19" t="s">
        <v>141</v>
      </c>
      <c r="AU432" s="19" t="s">
        <v>139</v>
      </c>
    </row>
    <row r="433" spans="2:65" s="1" customFormat="1" ht="16.5" customHeight="1">
      <c r="B433" s="34"/>
      <c r="C433" s="179" t="s">
        <v>1509</v>
      </c>
      <c r="D433" s="179" t="s">
        <v>329</v>
      </c>
      <c r="E433" s="180" t="s">
        <v>1510</v>
      </c>
      <c r="F433" s="181" t="s">
        <v>1511</v>
      </c>
      <c r="G433" s="182" t="s">
        <v>422</v>
      </c>
      <c r="H433" s="183">
        <v>29</v>
      </c>
      <c r="I433" s="184"/>
      <c r="J433" s="185">
        <f>ROUND(I433*H433,2)</f>
        <v>0</v>
      </c>
      <c r="K433" s="181" t="s">
        <v>19</v>
      </c>
      <c r="L433" s="186"/>
      <c r="M433" s="187" t="s">
        <v>19</v>
      </c>
      <c r="N433" s="188" t="s">
        <v>43</v>
      </c>
      <c r="P433" s="142">
        <f>O433*H433</f>
        <v>0</v>
      </c>
      <c r="Q433" s="142">
        <v>1E-3</v>
      </c>
      <c r="R433" s="142">
        <f>Q433*H433</f>
        <v>2.9000000000000001E-2</v>
      </c>
      <c r="S433" s="142">
        <v>0</v>
      </c>
      <c r="T433" s="143">
        <f>S433*H433</f>
        <v>0</v>
      </c>
      <c r="AR433" s="144" t="s">
        <v>193</v>
      </c>
      <c r="AT433" s="144" t="s">
        <v>329</v>
      </c>
      <c r="AU433" s="144" t="s">
        <v>139</v>
      </c>
      <c r="AY433" s="19" t="s">
        <v>132</v>
      </c>
      <c r="BE433" s="145">
        <f>IF(N433="základní",J433,0)</f>
        <v>0</v>
      </c>
      <c r="BF433" s="145">
        <f>IF(N433="snížená",J433,0)</f>
        <v>0</v>
      </c>
      <c r="BG433" s="145">
        <f>IF(N433="zákl. přenesená",J433,0)</f>
        <v>0</v>
      </c>
      <c r="BH433" s="145">
        <f>IF(N433="sníž. přenesená",J433,0)</f>
        <v>0</v>
      </c>
      <c r="BI433" s="145">
        <f>IF(N433="nulová",J433,0)</f>
        <v>0</v>
      </c>
      <c r="BJ433" s="19" t="s">
        <v>79</v>
      </c>
      <c r="BK433" s="145">
        <f>ROUND(I433*H433,2)</f>
        <v>0</v>
      </c>
      <c r="BL433" s="19" t="s">
        <v>139</v>
      </c>
      <c r="BM433" s="144" t="s">
        <v>1512</v>
      </c>
    </row>
    <row r="434" spans="2:65" s="1" customFormat="1" ht="10.199999999999999">
      <c r="B434" s="34"/>
      <c r="D434" s="146" t="s">
        <v>141</v>
      </c>
      <c r="F434" s="147" t="s">
        <v>1511</v>
      </c>
      <c r="I434" s="148"/>
      <c r="L434" s="34"/>
      <c r="M434" s="149"/>
      <c r="T434" s="55"/>
      <c r="AT434" s="19" t="s">
        <v>141</v>
      </c>
      <c r="AU434" s="19" t="s">
        <v>139</v>
      </c>
    </row>
    <row r="435" spans="2:65" s="1" customFormat="1" ht="21.75" customHeight="1">
      <c r="B435" s="34"/>
      <c r="C435" s="179" t="s">
        <v>1513</v>
      </c>
      <c r="D435" s="179" t="s">
        <v>329</v>
      </c>
      <c r="E435" s="180" t="s">
        <v>1514</v>
      </c>
      <c r="F435" s="181" t="s">
        <v>1515</v>
      </c>
      <c r="G435" s="182" t="s">
        <v>422</v>
      </c>
      <c r="H435" s="183">
        <v>18</v>
      </c>
      <c r="I435" s="184"/>
      <c r="J435" s="185">
        <f>ROUND(I435*H435,2)</f>
        <v>0</v>
      </c>
      <c r="K435" s="181" t="s">
        <v>19</v>
      </c>
      <c r="L435" s="186"/>
      <c r="M435" s="187" t="s">
        <v>19</v>
      </c>
      <c r="N435" s="188" t="s">
        <v>43</v>
      </c>
      <c r="P435" s="142">
        <f>O435*H435</f>
        <v>0</v>
      </c>
      <c r="Q435" s="142">
        <v>1E-3</v>
      </c>
      <c r="R435" s="142">
        <f>Q435*H435</f>
        <v>1.8000000000000002E-2</v>
      </c>
      <c r="S435" s="142">
        <v>0</v>
      </c>
      <c r="T435" s="143">
        <f>S435*H435</f>
        <v>0</v>
      </c>
      <c r="AR435" s="144" t="s">
        <v>193</v>
      </c>
      <c r="AT435" s="144" t="s">
        <v>329</v>
      </c>
      <c r="AU435" s="144" t="s">
        <v>139</v>
      </c>
      <c r="AY435" s="19" t="s">
        <v>132</v>
      </c>
      <c r="BE435" s="145">
        <f>IF(N435="základní",J435,0)</f>
        <v>0</v>
      </c>
      <c r="BF435" s="145">
        <f>IF(N435="snížená",J435,0)</f>
        <v>0</v>
      </c>
      <c r="BG435" s="145">
        <f>IF(N435="zákl. přenesená",J435,0)</f>
        <v>0</v>
      </c>
      <c r="BH435" s="145">
        <f>IF(N435="sníž. přenesená",J435,0)</f>
        <v>0</v>
      </c>
      <c r="BI435" s="145">
        <f>IF(N435="nulová",J435,0)</f>
        <v>0</v>
      </c>
      <c r="BJ435" s="19" t="s">
        <v>79</v>
      </c>
      <c r="BK435" s="145">
        <f>ROUND(I435*H435,2)</f>
        <v>0</v>
      </c>
      <c r="BL435" s="19" t="s">
        <v>139</v>
      </c>
      <c r="BM435" s="144" t="s">
        <v>1516</v>
      </c>
    </row>
    <row r="436" spans="2:65" s="1" customFormat="1" ht="10.199999999999999">
      <c r="B436" s="34"/>
      <c r="D436" s="146" t="s">
        <v>141</v>
      </c>
      <c r="F436" s="147" t="s">
        <v>1515</v>
      </c>
      <c r="I436" s="148"/>
      <c r="L436" s="34"/>
      <c r="M436" s="149"/>
      <c r="T436" s="55"/>
      <c r="AT436" s="19" t="s">
        <v>141</v>
      </c>
      <c r="AU436" s="19" t="s">
        <v>139</v>
      </c>
    </row>
    <row r="437" spans="2:65" s="1" customFormat="1" ht="16.5" customHeight="1">
      <c r="B437" s="34"/>
      <c r="C437" s="179" t="s">
        <v>1517</v>
      </c>
      <c r="D437" s="179" t="s">
        <v>329</v>
      </c>
      <c r="E437" s="180" t="s">
        <v>1518</v>
      </c>
      <c r="F437" s="181" t="s">
        <v>1519</v>
      </c>
      <c r="G437" s="182" t="s">
        <v>422</v>
      </c>
      <c r="H437" s="183">
        <v>25</v>
      </c>
      <c r="I437" s="184"/>
      <c r="J437" s="185">
        <f>ROUND(I437*H437,2)</f>
        <v>0</v>
      </c>
      <c r="K437" s="181" t="s">
        <v>19</v>
      </c>
      <c r="L437" s="186"/>
      <c r="M437" s="187" t="s">
        <v>19</v>
      </c>
      <c r="N437" s="188" t="s">
        <v>43</v>
      </c>
      <c r="P437" s="142">
        <f>O437*H437</f>
        <v>0</v>
      </c>
      <c r="Q437" s="142">
        <v>1E-3</v>
      </c>
      <c r="R437" s="142">
        <f>Q437*H437</f>
        <v>2.5000000000000001E-2</v>
      </c>
      <c r="S437" s="142">
        <v>0</v>
      </c>
      <c r="T437" s="143">
        <f>S437*H437</f>
        <v>0</v>
      </c>
      <c r="AR437" s="144" t="s">
        <v>193</v>
      </c>
      <c r="AT437" s="144" t="s">
        <v>329</v>
      </c>
      <c r="AU437" s="144" t="s">
        <v>139</v>
      </c>
      <c r="AY437" s="19" t="s">
        <v>132</v>
      </c>
      <c r="BE437" s="145">
        <f>IF(N437="základní",J437,0)</f>
        <v>0</v>
      </c>
      <c r="BF437" s="145">
        <f>IF(N437="snížená",J437,0)</f>
        <v>0</v>
      </c>
      <c r="BG437" s="145">
        <f>IF(N437="zákl. přenesená",J437,0)</f>
        <v>0</v>
      </c>
      <c r="BH437" s="145">
        <f>IF(N437="sníž. přenesená",J437,0)</f>
        <v>0</v>
      </c>
      <c r="BI437" s="145">
        <f>IF(N437="nulová",J437,0)</f>
        <v>0</v>
      </c>
      <c r="BJ437" s="19" t="s">
        <v>79</v>
      </c>
      <c r="BK437" s="145">
        <f>ROUND(I437*H437,2)</f>
        <v>0</v>
      </c>
      <c r="BL437" s="19" t="s">
        <v>139</v>
      </c>
      <c r="BM437" s="144" t="s">
        <v>1520</v>
      </c>
    </row>
    <row r="438" spans="2:65" s="1" customFormat="1" ht="10.199999999999999">
      <c r="B438" s="34"/>
      <c r="D438" s="146" t="s">
        <v>141</v>
      </c>
      <c r="F438" s="147" t="s">
        <v>1519</v>
      </c>
      <c r="I438" s="148"/>
      <c r="L438" s="34"/>
      <c r="M438" s="149"/>
      <c r="T438" s="55"/>
      <c r="AT438" s="19" t="s">
        <v>141</v>
      </c>
      <c r="AU438" s="19" t="s">
        <v>139</v>
      </c>
    </row>
    <row r="439" spans="2:65" s="1" customFormat="1" ht="24.15" customHeight="1">
      <c r="B439" s="34"/>
      <c r="C439" s="179" t="s">
        <v>1521</v>
      </c>
      <c r="D439" s="179" t="s">
        <v>329</v>
      </c>
      <c r="E439" s="180" t="s">
        <v>1522</v>
      </c>
      <c r="F439" s="181" t="s">
        <v>1523</v>
      </c>
      <c r="G439" s="182" t="s">
        <v>422</v>
      </c>
      <c r="H439" s="183">
        <v>29</v>
      </c>
      <c r="I439" s="184"/>
      <c r="J439" s="185">
        <f>ROUND(I439*H439,2)</f>
        <v>0</v>
      </c>
      <c r="K439" s="181" t="s">
        <v>19</v>
      </c>
      <c r="L439" s="186"/>
      <c r="M439" s="187" t="s">
        <v>19</v>
      </c>
      <c r="N439" s="188" t="s">
        <v>43</v>
      </c>
      <c r="P439" s="142">
        <f>O439*H439</f>
        <v>0</v>
      </c>
      <c r="Q439" s="142">
        <v>1E-3</v>
      </c>
      <c r="R439" s="142">
        <f>Q439*H439</f>
        <v>2.9000000000000001E-2</v>
      </c>
      <c r="S439" s="142">
        <v>0</v>
      </c>
      <c r="T439" s="143">
        <f>S439*H439</f>
        <v>0</v>
      </c>
      <c r="AR439" s="144" t="s">
        <v>193</v>
      </c>
      <c r="AT439" s="144" t="s">
        <v>329</v>
      </c>
      <c r="AU439" s="144" t="s">
        <v>139</v>
      </c>
      <c r="AY439" s="19" t="s">
        <v>132</v>
      </c>
      <c r="BE439" s="145">
        <f>IF(N439="základní",J439,0)</f>
        <v>0</v>
      </c>
      <c r="BF439" s="145">
        <f>IF(N439="snížená",J439,0)</f>
        <v>0</v>
      </c>
      <c r="BG439" s="145">
        <f>IF(N439="zákl. přenesená",J439,0)</f>
        <v>0</v>
      </c>
      <c r="BH439" s="145">
        <f>IF(N439="sníž. přenesená",J439,0)</f>
        <v>0</v>
      </c>
      <c r="BI439" s="145">
        <f>IF(N439="nulová",J439,0)</f>
        <v>0</v>
      </c>
      <c r="BJ439" s="19" t="s">
        <v>79</v>
      </c>
      <c r="BK439" s="145">
        <f>ROUND(I439*H439,2)</f>
        <v>0</v>
      </c>
      <c r="BL439" s="19" t="s">
        <v>139</v>
      </c>
      <c r="BM439" s="144" t="s">
        <v>1524</v>
      </c>
    </row>
    <row r="440" spans="2:65" s="1" customFormat="1" ht="10.199999999999999">
      <c r="B440" s="34"/>
      <c r="D440" s="146" t="s">
        <v>141</v>
      </c>
      <c r="F440" s="147" t="s">
        <v>1523</v>
      </c>
      <c r="I440" s="148"/>
      <c r="L440" s="34"/>
      <c r="M440" s="149"/>
      <c r="T440" s="55"/>
      <c r="AT440" s="19" t="s">
        <v>141</v>
      </c>
      <c r="AU440" s="19" t="s">
        <v>139</v>
      </c>
    </row>
    <row r="441" spans="2:65" s="1" customFormat="1" ht="16.5" customHeight="1">
      <c r="B441" s="34"/>
      <c r="C441" s="179" t="s">
        <v>1525</v>
      </c>
      <c r="D441" s="179" t="s">
        <v>329</v>
      </c>
      <c r="E441" s="180" t="s">
        <v>1526</v>
      </c>
      <c r="F441" s="181" t="s">
        <v>1527</v>
      </c>
      <c r="G441" s="182" t="s">
        <v>422</v>
      </c>
      <c r="H441" s="183">
        <v>29</v>
      </c>
      <c r="I441" s="184"/>
      <c r="J441" s="185">
        <f>ROUND(I441*H441,2)</f>
        <v>0</v>
      </c>
      <c r="K441" s="181" t="s">
        <v>19</v>
      </c>
      <c r="L441" s="186"/>
      <c r="M441" s="187" t="s">
        <v>19</v>
      </c>
      <c r="N441" s="188" t="s">
        <v>43</v>
      </c>
      <c r="P441" s="142">
        <f>O441*H441</f>
        <v>0</v>
      </c>
      <c r="Q441" s="142">
        <v>1E-3</v>
      </c>
      <c r="R441" s="142">
        <f>Q441*H441</f>
        <v>2.9000000000000001E-2</v>
      </c>
      <c r="S441" s="142">
        <v>0</v>
      </c>
      <c r="T441" s="143">
        <f>S441*H441</f>
        <v>0</v>
      </c>
      <c r="AR441" s="144" t="s">
        <v>193</v>
      </c>
      <c r="AT441" s="144" t="s">
        <v>329</v>
      </c>
      <c r="AU441" s="144" t="s">
        <v>139</v>
      </c>
      <c r="AY441" s="19" t="s">
        <v>132</v>
      </c>
      <c r="BE441" s="145">
        <f>IF(N441="základní",J441,0)</f>
        <v>0</v>
      </c>
      <c r="BF441" s="145">
        <f>IF(N441="snížená",J441,0)</f>
        <v>0</v>
      </c>
      <c r="BG441" s="145">
        <f>IF(N441="zákl. přenesená",J441,0)</f>
        <v>0</v>
      </c>
      <c r="BH441" s="145">
        <f>IF(N441="sníž. přenesená",J441,0)</f>
        <v>0</v>
      </c>
      <c r="BI441" s="145">
        <f>IF(N441="nulová",J441,0)</f>
        <v>0</v>
      </c>
      <c r="BJ441" s="19" t="s">
        <v>79</v>
      </c>
      <c r="BK441" s="145">
        <f>ROUND(I441*H441,2)</f>
        <v>0</v>
      </c>
      <c r="BL441" s="19" t="s">
        <v>139</v>
      </c>
      <c r="BM441" s="144" t="s">
        <v>1528</v>
      </c>
    </row>
    <row r="442" spans="2:65" s="1" customFormat="1" ht="10.199999999999999">
      <c r="B442" s="34"/>
      <c r="D442" s="146" t="s">
        <v>141</v>
      </c>
      <c r="F442" s="147" t="s">
        <v>1527</v>
      </c>
      <c r="I442" s="148"/>
      <c r="L442" s="34"/>
      <c r="M442" s="149"/>
      <c r="T442" s="55"/>
      <c r="AT442" s="19" t="s">
        <v>141</v>
      </c>
      <c r="AU442" s="19" t="s">
        <v>139</v>
      </c>
    </row>
    <row r="443" spans="2:65" s="1" customFormat="1" ht="24.15" customHeight="1">
      <c r="B443" s="34"/>
      <c r="C443" s="179" t="s">
        <v>1529</v>
      </c>
      <c r="D443" s="179" t="s">
        <v>329</v>
      </c>
      <c r="E443" s="180" t="s">
        <v>1530</v>
      </c>
      <c r="F443" s="181" t="s">
        <v>1531</v>
      </c>
      <c r="G443" s="182" t="s">
        <v>422</v>
      </c>
      <c r="H443" s="183">
        <v>4</v>
      </c>
      <c r="I443" s="184"/>
      <c r="J443" s="185">
        <f>ROUND(I443*H443,2)</f>
        <v>0</v>
      </c>
      <c r="K443" s="181" t="s">
        <v>19</v>
      </c>
      <c r="L443" s="186"/>
      <c r="M443" s="187" t="s">
        <v>19</v>
      </c>
      <c r="N443" s="188" t="s">
        <v>43</v>
      </c>
      <c r="P443" s="142">
        <f>O443*H443</f>
        <v>0</v>
      </c>
      <c r="Q443" s="142">
        <v>1E-3</v>
      </c>
      <c r="R443" s="142">
        <f>Q443*H443</f>
        <v>4.0000000000000001E-3</v>
      </c>
      <c r="S443" s="142">
        <v>0</v>
      </c>
      <c r="T443" s="143">
        <f>S443*H443</f>
        <v>0</v>
      </c>
      <c r="AR443" s="144" t="s">
        <v>193</v>
      </c>
      <c r="AT443" s="144" t="s">
        <v>329</v>
      </c>
      <c r="AU443" s="144" t="s">
        <v>139</v>
      </c>
      <c r="AY443" s="19" t="s">
        <v>132</v>
      </c>
      <c r="BE443" s="145">
        <f>IF(N443="základní",J443,0)</f>
        <v>0</v>
      </c>
      <c r="BF443" s="145">
        <f>IF(N443="snížená",J443,0)</f>
        <v>0</v>
      </c>
      <c r="BG443" s="145">
        <f>IF(N443="zákl. přenesená",J443,0)</f>
        <v>0</v>
      </c>
      <c r="BH443" s="145">
        <f>IF(N443="sníž. přenesená",J443,0)</f>
        <v>0</v>
      </c>
      <c r="BI443" s="145">
        <f>IF(N443="nulová",J443,0)</f>
        <v>0</v>
      </c>
      <c r="BJ443" s="19" t="s">
        <v>79</v>
      </c>
      <c r="BK443" s="145">
        <f>ROUND(I443*H443,2)</f>
        <v>0</v>
      </c>
      <c r="BL443" s="19" t="s">
        <v>139</v>
      </c>
      <c r="BM443" s="144" t="s">
        <v>1532</v>
      </c>
    </row>
    <row r="444" spans="2:65" s="1" customFormat="1" ht="10.199999999999999">
      <c r="B444" s="34"/>
      <c r="D444" s="146" t="s">
        <v>141</v>
      </c>
      <c r="F444" s="147" t="s">
        <v>1531</v>
      </c>
      <c r="I444" s="148"/>
      <c r="L444" s="34"/>
      <c r="M444" s="149"/>
      <c r="T444" s="55"/>
      <c r="AT444" s="19" t="s">
        <v>141</v>
      </c>
      <c r="AU444" s="19" t="s">
        <v>139</v>
      </c>
    </row>
    <row r="445" spans="2:65" s="1" customFormat="1" ht="21.75" customHeight="1">
      <c r="B445" s="34"/>
      <c r="C445" s="179" t="s">
        <v>1533</v>
      </c>
      <c r="D445" s="179" t="s">
        <v>329</v>
      </c>
      <c r="E445" s="180" t="s">
        <v>1534</v>
      </c>
      <c r="F445" s="181" t="s">
        <v>1535</v>
      </c>
      <c r="G445" s="182" t="s">
        <v>422</v>
      </c>
      <c r="H445" s="183">
        <v>11</v>
      </c>
      <c r="I445" s="184"/>
      <c r="J445" s="185">
        <f>ROUND(I445*H445,2)</f>
        <v>0</v>
      </c>
      <c r="K445" s="181" t="s">
        <v>19</v>
      </c>
      <c r="L445" s="186"/>
      <c r="M445" s="187" t="s">
        <v>19</v>
      </c>
      <c r="N445" s="188" t="s">
        <v>43</v>
      </c>
      <c r="P445" s="142">
        <f>O445*H445</f>
        <v>0</v>
      </c>
      <c r="Q445" s="142">
        <v>1E-3</v>
      </c>
      <c r="R445" s="142">
        <f>Q445*H445</f>
        <v>1.0999999999999999E-2</v>
      </c>
      <c r="S445" s="142">
        <v>0</v>
      </c>
      <c r="T445" s="143">
        <f>S445*H445</f>
        <v>0</v>
      </c>
      <c r="AR445" s="144" t="s">
        <v>193</v>
      </c>
      <c r="AT445" s="144" t="s">
        <v>329</v>
      </c>
      <c r="AU445" s="144" t="s">
        <v>139</v>
      </c>
      <c r="AY445" s="19" t="s">
        <v>132</v>
      </c>
      <c r="BE445" s="145">
        <f>IF(N445="základní",J445,0)</f>
        <v>0</v>
      </c>
      <c r="BF445" s="145">
        <f>IF(N445="snížená",J445,0)</f>
        <v>0</v>
      </c>
      <c r="BG445" s="145">
        <f>IF(N445="zákl. přenesená",J445,0)</f>
        <v>0</v>
      </c>
      <c r="BH445" s="145">
        <f>IF(N445="sníž. přenesená",J445,0)</f>
        <v>0</v>
      </c>
      <c r="BI445" s="145">
        <f>IF(N445="nulová",J445,0)</f>
        <v>0</v>
      </c>
      <c r="BJ445" s="19" t="s">
        <v>79</v>
      </c>
      <c r="BK445" s="145">
        <f>ROUND(I445*H445,2)</f>
        <v>0</v>
      </c>
      <c r="BL445" s="19" t="s">
        <v>139</v>
      </c>
      <c r="BM445" s="144" t="s">
        <v>1536</v>
      </c>
    </row>
    <row r="446" spans="2:65" s="1" customFormat="1" ht="10.199999999999999">
      <c r="B446" s="34"/>
      <c r="D446" s="146" t="s">
        <v>141</v>
      </c>
      <c r="F446" s="147" t="s">
        <v>1535</v>
      </c>
      <c r="I446" s="148"/>
      <c r="L446" s="34"/>
      <c r="M446" s="149"/>
      <c r="T446" s="55"/>
      <c r="AT446" s="19" t="s">
        <v>141</v>
      </c>
      <c r="AU446" s="19" t="s">
        <v>139</v>
      </c>
    </row>
    <row r="447" spans="2:65" s="1" customFormat="1" ht="16.5" customHeight="1">
      <c r="B447" s="34"/>
      <c r="C447" s="179" t="s">
        <v>1537</v>
      </c>
      <c r="D447" s="179" t="s">
        <v>329</v>
      </c>
      <c r="E447" s="180" t="s">
        <v>1538</v>
      </c>
      <c r="F447" s="181" t="s">
        <v>1539</v>
      </c>
      <c r="G447" s="182" t="s">
        <v>422</v>
      </c>
      <c r="H447" s="183">
        <v>320</v>
      </c>
      <c r="I447" s="184"/>
      <c r="J447" s="185">
        <f>ROUND(I447*H447,2)</f>
        <v>0</v>
      </c>
      <c r="K447" s="181" t="s">
        <v>19</v>
      </c>
      <c r="L447" s="186"/>
      <c r="M447" s="187" t="s">
        <v>19</v>
      </c>
      <c r="N447" s="188" t="s">
        <v>43</v>
      </c>
      <c r="P447" s="142">
        <f>O447*H447</f>
        <v>0</v>
      </c>
      <c r="Q447" s="142">
        <v>1E-3</v>
      </c>
      <c r="R447" s="142">
        <f>Q447*H447</f>
        <v>0.32</v>
      </c>
      <c r="S447" s="142">
        <v>0</v>
      </c>
      <c r="T447" s="143">
        <f>S447*H447</f>
        <v>0</v>
      </c>
      <c r="AR447" s="144" t="s">
        <v>193</v>
      </c>
      <c r="AT447" s="144" t="s">
        <v>329</v>
      </c>
      <c r="AU447" s="144" t="s">
        <v>139</v>
      </c>
      <c r="AY447" s="19" t="s">
        <v>132</v>
      </c>
      <c r="BE447" s="145">
        <f>IF(N447="základní",J447,0)</f>
        <v>0</v>
      </c>
      <c r="BF447" s="145">
        <f>IF(N447="snížená",J447,0)</f>
        <v>0</v>
      </c>
      <c r="BG447" s="145">
        <f>IF(N447="zákl. přenesená",J447,0)</f>
        <v>0</v>
      </c>
      <c r="BH447" s="145">
        <f>IF(N447="sníž. přenesená",J447,0)</f>
        <v>0</v>
      </c>
      <c r="BI447" s="145">
        <f>IF(N447="nulová",J447,0)</f>
        <v>0</v>
      </c>
      <c r="BJ447" s="19" t="s">
        <v>79</v>
      </c>
      <c r="BK447" s="145">
        <f>ROUND(I447*H447,2)</f>
        <v>0</v>
      </c>
      <c r="BL447" s="19" t="s">
        <v>139</v>
      </c>
      <c r="BM447" s="144" t="s">
        <v>1540</v>
      </c>
    </row>
    <row r="448" spans="2:65" s="1" customFormat="1" ht="10.199999999999999">
      <c r="B448" s="34"/>
      <c r="D448" s="146" t="s">
        <v>141</v>
      </c>
      <c r="F448" s="147" t="s">
        <v>1539</v>
      </c>
      <c r="I448" s="148"/>
      <c r="L448" s="34"/>
      <c r="M448" s="149"/>
      <c r="T448" s="55"/>
      <c r="AT448" s="19" t="s">
        <v>141</v>
      </c>
      <c r="AU448" s="19" t="s">
        <v>139</v>
      </c>
    </row>
    <row r="449" spans="2:65" s="1" customFormat="1" ht="16.5" customHeight="1">
      <c r="B449" s="34"/>
      <c r="C449" s="179" t="s">
        <v>1541</v>
      </c>
      <c r="D449" s="179" t="s">
        <v>329</v>
      </c>
      <c r="E449" s="180" t="s">
        <v>1542</v>
      </c>
      <c r="F449" s="181" t="s">
        <v>1543</v>
      </c>
      <c r="G449" s="182" t="s">
        <v>422</v>
      </c>
      <c r="H449" s="183">
        <v>240</v>
      </c>
      <c r="I449" s="184"/>
      <c r="J449" s="185">
        <f>ROUND(I449*H449,2)</f>
        <v>0</v>
      </c>
      <c r="K449" s="181" t="s">
        <v>19</v>
      </c>
      <c r="L449" s="186"/>
      <c r="M449" s="187" t="s">
        <v>19</v>
      </c>
      <c r="N449" s="188" t="s">
        <v>43</v>
      </c>
      <c r="P449" s="142">
        <f>O449*H449</f>
        <v>0</v>
      </c>
      <c r="Q449" s="142">
        <v>1E-3</v>
      </c>
      <c r="R449" s="142">
        <f>Q449*H449</f>
        <v>0.24</v>
      </c>
      <c r="S449" s="142">
        <v>0</v>
      </c>
      <c r="T449" s="143">
        <f>S449*H449</f>
        <v>0</v>
      </c>
      <c r="AR449" s="144" t="s">
        <v>193</v>
      </c>
      <c r="AT449" s="144" t="s">
        <v>329</v>
      </c>
      <c r="AU449" s="144" t="s">
        <v>139</v>
      </c>
      <c r="AY449" s="19" t="s">
        <v>132</v>
      </c>
      <c r="BE449" s="145">
        <f>IF(N449="základní",J449,0)</f>
        <v>0</v>
      </c>
      <c r="BF449" s="145">
        <f>IF(N449="snížená",J449,0)</f>
        <v>0</v>
      </c>
      <c r="BG449" s="145">
        <f>IF(N449="zákl. přenesená",J449,0)</f>
        <v>0</v>
      </c>
      <c r="BH449" s="145">
        <f>IF(N449="sníž. přenesená",J449,0)</f>
        <v>0</v>
      </c>
      <c r="BI449" s="145">
        <f>IF(N449="nulová",J449,0)</f>
        <v>0</v>
      </c>
      <c r="BJ449" s="19" t="s">
        <v>79</v>
      </c>
      <c r="BK449" s="145">
        <f>ROUND(I449*H449,2)</f>
        <v>0</v>
      </c>
      <c r="BL449" s="19" t="s">
        <v>139</v>
      </c>
      <c r="BM449" s="144" t="s">
        <v>1544</v>
      </c>
    </row>
    <row r="450" spans="2:65" s="1" customFormat="1" ht="10.199999999999999">
      <c r="B450" s="34"/>
      <c r="D450" s="146" t="s">
        <v>141</v>
      </c>
      <c r="F450" s="147" t="s">
        <v>1543</v>
      </c>
      <c r="I450" s="148"/>
      <c r="L450" s="34"/>
      <c r="M450" s="149"/>
      <c r="T450" s="55"/>
      <c r="AT450" s="19" t="s">
        <v>141</v>
      </c>
      <c r="AU450" s="19" t="s">
        <v>139</v>
      </c>
    </row>
    <row r="451" spans="2:65" s="1" customFormat="1" ht="16.5" customHeight="1">
      <c r="B451" s="34"/>
      <c r="C451" s="179" t="s">
        <v>1545</v>
      </c>
      <c r="D451" s="179" t="s">
        <v>329</v>
      </c>
      <c r="E451" s="180" t="s">
        <v>1546</v>
      </c>
      <c r="F451" s="181" t="s">
        <v>1547</v>
      </c>
      <c r="G451" s="182" t="s">
        <v>422</v>
      </c>
      <c r="H451" s="183">
        <v>240</v>
      </c>
      <c r="I451" s="184"/>
      <c r="J451" s="185">
        <f>ROUND(I451*H451,2)</f>
        <v>0</v>
      </c>
      <c r="K451" s="181" t="s">
        <v>19</v>
      </c>
      <c r="L451" s="186"/>
      <c r="M451" s="187" t="s">
        <v>19</v>
      </c>
      <c r="N451" s="188" t="s">
        <v>43</v>
      </c>
      <c r="P451" s="142">
        <f>O451*H451</f>
        <v>0</v>
      </c>
      <c r="Q451" s="142">
        <v>1E-3</v>
      </c>
      <c r="R451" s="142">
        <f>Q451*H451</f>
        <v>0.24</v>
      </c>
      <c r="S451" s="142">
        <v>0</v>
      </c>
      <c r="T451" s="143">
        <f>S451*H451</f>
        <v>0</v>
      </c>
      <c r="AR451" s="144" t="s">
        <v>193</v>
      </c>
      <c r="AT451" s="144" t="s">
        <v>329</v>
      </c>
      <c r="AU451" s="144" t="s">
        <v>139</v>
      </c>
      <c r="AY451" s="19" t="s">
        <v>132</v>
      </c>
      <c r="BE451" s="145">
        <f>IF(N451="základní",J451,0)</f>
        <v>0</v>
      </c>
      <c r="BF451" s="145">
        <f>IF(N451="snížená",J451,0)</f>
        <v>0</v>
      </c>
      <c r="BG451" s="145">
        <f>IF(N451="zákl. přenesená",J451,0)</f>
        <v>0</v>
      </c>
      <c r="BH451" s="145">
        <f>IF(N451="sníž. přenesená",J451,0)</f>
        <v>0</v>
      </c>
      <c r="BI451" s="145">
        <f>IF(N451="nulová",J451,0)</f>
        <v>0</v>
      </c>
      <c r="BJ451" s="19" t="s">
        <v>79</v>
      </c>
      <c r="BK451" s="145">
        <f>ROUND(I451*H451,2)</f>
        <v>0</v>
      </c>
      <c r="BL451" s="19" t="s">
        <v>139</v>
      </c>
      <c r="BM451" s="144" t="s">
        <v>1548</v>
      </c>
    </row>
    <row r="452" spans="2:65" s="1" customFormat="1" ht="10.199999999999999">
      <c r="B452" s="34"/>
      <c r="D452" s="146" t="s">
        <v>141</v>
      </c>
      <c r="F452" s="147" t="s">
        <v>1547</v>
      </c>
      <c r="I452" s="148"/>
      <c r="L452" s="34"/>
      <c r="M452" s="149"/>
      <c r="T452" s="55"/>
      <c r="AT452" s="19" t="s">
        <v>141</v>
      </c>
      <c r="AU452" s="19" t="s">
        <v>139</v>
      </c>
    </row>
    <row r="453" spans="2:65" s="16" customFormat="1" ht="20.85" customHeight="1">
      <c r="B453" s="194"/>
      <c r="D453" s="195" t="s">
        <v>71</v>
      </c>
      <c r="E453" s="195" t="s">
        <v>1549</v>
      </c>
      <c r="F453" s="195" t="s">
        <v>1550</v>
      </c>
      <c r="I453" s="196"/>
      <c r="J453" s="197">
        <f>BK453</f>
        <v>0</v>
      </c>
      <c r="L453" s="194"/>
      <c r="M453" s="198"/>
      <c r="P453" s="199">
        <f>SUM(P454:P482)</f>
        <v>0</v>
      </c>
      <c r="R453" s="199">
        <f>SUM(R454:R482)</f>
        <v>1.025E-2</v>
      </c>
      <c r="T453" s="200">
        <f>SUM(T454:T482)</f>
        <v>0</v>
      </c>
      <c r="AR453" s="195" t="s">
        <v>139</v>
      </c>
      <c r="AT453" s="201" t="s">
        <v>71</v>
      </c>
      <c r="AU453" s="201" t="s">
        <v>154</v>
      </c>
      <c r="AY453" s="195" t="s">
        <v>132</v>
      </c>
      <c r="BK453" s="202">
        <f>SUM(BK454:BK482)</f>
        <v>0</v>
      </c>
    </row>
    <row r="454" spans="2:65" s="1" customFormat="1" ht="21.75" customHeight="1">
      <c r="B454" s="34"/>
      <c r="C454" s="133" t="s">
        <v>1551</v>
      </c>
      <c r="D454" s="133" t="s">
        <v>134</v>
      </c>
      <c r="E454" s="134" t="s">
        <v>1167</v>
      </c>
      <c r="F454" s="135" t="s">
        <v>1168</v>
      </c>
      <c r="G454" s="136" t="s">
        <v>137</v>
      </c>
      <c r="H454" s="137">
        <v>500</v>
      </c>
      <c r="I454" s="138"/>
      <c r="J454" s="139">
        <f>ROUND(I454*H454,2)</f>
        <v>0</v>
      </c>
      <c r="K454" s="135" t="s">
        <v>138</v>
      </c>
      <c r="L454" s="34"/>
      <c r="M454" s="140" t="s">
        <v>19</v>
      </c>
      <c r="N454" s="141" t="s">
        <v>43</v>
      </c>
      <c r="P454" s="142">
        <f>O454*H454</f>
        <v>0</v>
      </c>
      <c r="Q454" s="142">
        <v>0</v>
      </c>
      <c r="R454" s="142">
        <f>Q454*H454</f>
        <v>0</v>
      </c>
      <c r="S454" s="142">
        <v>0</v>
      </c>
      <c r="T454" s="143">
        <f>S454*H454</f>
        <v>0</v>
      </c>
      <c r="AR454" s="144" t="s">
        <v>726</v>
      </c>
      <c r="AT454" s="144" t="s">
        <v>134</v>
      </c>
      <c r="AU454" s="144" t="s">
        <v>139</v>
      </c>
      <c r="AY454" s="19" t="s">
        <v>132</v>
      </c>
      <c r="BE454" s="145">
        <f>IF(N454="základní",J454,0)</f>
        <v>0</v>
      </c>
      <c r="BF454" s="145">
        <f>IF(N454="snížená",J454,0)</f>
        <v>0</v>
      </c>
      <c r="BG454" s="145">
        <f>IF(N454="zákl. přenesená",J454,0)</f>
        <v>0</v>
      </c>
      <c r="BH454" s="145">
        <f>IF(N454="sníž. přenesená",J454,0)</f>
        <v>0</v>
      </c>
      <c r="BI454" s="145">
        <f>IF(N454="nulová",J454,0)</f>
        <v>0</v>
      </c>
      <c r="BJ454" s="19" t="s">
        <v>79</v>
      </c>
      <c r="BK454" s="145">
        <f>ROUND(I454*H454,2)</f>
        <v>0</v>
      </c>
      <c r="BL454" s="19" t="s">
        <v>726</v>
      </c>
      <c r="BM454" s="144" t="s">
        <v>1552</v>
      </c>
    </row>
    <row r="455" spans="2:65" s="1" customFormat="1" ht="10.199999999999999">
      <c r="B455" s="34"/>
      <c r="D455" s="146" t="s">
        <v>141</v>
      </c>
      <c r="F455" s="147" t="s">
        <v>1170</v>
      </c>
      <c r="I455" s="148"/>
      <c r="L455" s="34"/>
      <c r="M455" s="149"/>
      <c r="T455" s="55"/>
      <c r="AT455" s="19" t="s">
        <v>141</v>
      </c>
      <c r="AU455" s="19" t="s">
        <v>139</v>
      </c>
    </row>
    <row r="456" spans="2:65" s="1" customFormat="1" ht="10.199999999999999">
      <c r="B456" s="34"/>
      <c r="D456" s="150" t="s">
        <v>143</v>
      </c>
      <c r="F456" s="151" t="s">
        <v>1171</v>
      </c>
      <c r="I456" s="148"/>
      <c r="L456" s="34"/>
      <c r="M456" s="149"/>
      <c r="T456" s="55"/>
      <c r="AT456" s="19" t="s">
        <v>143</v>
      </c>
      <c r="AU456" s="19" t="s">
        <v>139</v>
      </c>
    </row>
    <row r="457" spans="2:65" s="13" customFormat="1" ht="10.199999999999999">
      <c r="B457" s="158"/>
      <c r="D457" s="146" t="s">
        <v>145</v>
      </c>
      <c r="E457" s="159" t="s">
        <v>19</v>
      </c>
      <c r="F457" s="160" t="s">
        <v>1028</v>
      </c>
      <c r="H457" s="161">
        <v>500</v>
      </c>
      <c r="I457" s="162"/>
      <c r="L457" s="158"/>
      <c r="M457" s="163"/>
      <c r="T457" s="164"/>
      <c r="AT457" s="159" t="s">
        <v>145</v>
      </c>
      <c r="AU457" s="159" t="s">
        <v>139</v>
      </c>
      <c r="AV457" s="13" t="s">
        <v>81</v>
      </c>
      <c r="AW457" s="13" t="s">
        <v>33</v>
      </c>
      <c r="AX457" s="13" t="s">
        <v>79</v>
      </c>
      <c r="AY457" s="159" t="s">
        <v>132</v>
      </c>
    </row>
    <row r="458" spans="2:65" s="1" customFormat="1" ht="21.75" customHeight="1">
      <c r="B458" s="34"/>
      <c r="C458" s="133" t="s">
        <v>1553</v>
      </c>
      <c r="D458" s="133" t="s">
        <v>134</v>
      </c>
      <c r="E458" s="134" t="s">
        <v>1172</v>
      </c>
      <c r="F458" s="135" t="s">
        <v>1173</v>
      </c>
      <c r="G458" s="136" t="s">
        <v>137</v>
      </c>
      <c r="H458" s="137">
        <v>500</v>
      </c>
      <c r="I458" s="138"/>
      <c r="J458" s="139">
        <f>ROUND(I458*H458,2)</f>
        <v>0</v>
      </c>
      <c r="K458" s="135" t="s">
        <v>138</v>
      </c>
      <c r="L458" s="34"/>
      <c r="M458" s="140" t="s">
        <v>19</v>
      </c>
      <c r="N458" s="141" t="s">
        <v>43</v>
      </c>
      <c r="P458" s="142">
        <f>O458*H458</f>
        <v>0</v>
      </c>
      <c r="Q458" s="142">
        <v>0</v>
      </c>
      <c r="R458" s="142">
        <f>Q458*H458</f>
        <v>0</v>
      </c>
      <c r="S458" s="142">
        <v>0</v>
      </c>
      <c r="T458" s="143">
        <f>S458*H458</f>
        <v>0</v>
      </c>
      <c r="AR458" s="144" t="s">
        <v>726</v>
      </c>
      <c r="AT458" s="144" t="s">
        <v>134</v>
      </c>
      <c r="AU458" s="144" t="s">
        <v>139</v>
      </c>
      <c r="AY458" s="19" t="s">
        <v>132</v>
      </c>
      <c r="BE458" s="145">
        <f>IF(N458="základní",J458,0)</f>
        <v>0</v>
      </c>
      <c r="BF458" s="145">
        <f>IF(N458="snížená",J458,0)</f>
        <v>0</v>
      </c>
      <c r="BG458" s="145">
        <f>IF(N458="zákl. přenesená",J458,0)</f>
        <v>0</v>
      </c>
      <c r="BH458" s="145">
        <f>IF(N458="sníž. přenesená",J458,0)</f>
        <v>0</v>
      </c>
      <c r="BI458" s="145">
        <f>IF(N458="nulová",J458,0)</f>
        <v>0</v>
      </c>
      <c r="BJ458" s="19" t="s">
        <v>79</v>
      </c>
      <c r="BK458" s="145">
        <f>ROUND(I458*H458,2)</f>
        <v>0</v>
      </c>
      <c r="BL458" s="19" t="s">
        <v>726</v>
      </c>
      <c r="BM458" s="144" t="s">
        <v>1554</v>
      </c>
    </row>
    <row r="459" spans="2:65" s="1" customFormat="1" ht="10.199999999999999">
      <c r="B459" s="34"/>
      <c r="D459" s="146" t="s">
        <v>141</v>
      </c>
      <c r="F459" s="147" t="s">
        <v>1175</v>
      </c>
      <c r="I459" s="148"/>
      <c r="L459" s="34"/>
      <c r="M459" s="149"/>
      <c r="T459" s="55"/>
      <c r="AT459" s="19" t="s">
        <v>141</v>
      </c>
      <c r="AU459" s="19" t="s">
        <v>139</v>
      </c>
    </row>
    <row r="460" spans="2:65" s="1" customFormat="1" ht="10.199999999999999">
      <c r="B460" s="34"/>
      <c r="D460" s="150" t="s">
        <v>143</v>
      </c>
      <c r="F460" s="151" t="s">
        <v>1176</v>
      </c>
      <c r="I460" s="148"/>
      <c r="L460" s="34"/>
      <c r="M460" s="149"/>
      <c r="T460" s="55"/>
      <c r="AT460" s="19" t="s">
        <v>143</v>
      </c>
      <c r="AU460" s="19" t="s">
        <v>139</v>
      </c>
    </row>
    <row r="461" spans="2:65" s="13" customFormat="1" ht="10.199999999999999">
      <c r="B461" s="158"/>
      <c r="D461" s="146" t="s">
        <v>145</v>
      </c>
      <c r="E461" s="159" t="s">
        <v>19</v>
      </c>
      <c r="F461" s="160" t="s">
        <v>1028</v>
      </c>
      <c r="H461" s="161">
        <v>500</v>
      </c>
      <c r="I461" s="162"/>
      <c r="L461" s="158"/>
      <c r="M461" s="163"/>
      <c r="T461" s="164"/>
      <c r="AT461" s="159" t="s">
        <v>145</v>
      </c>
      <c r="AU461" s="159" t="s">
        <v>139</v>
      </c>
      <c r="AV461" s="13" t="s">
        <v>81</v>
      </c>
      <c r="AW461" s="13" t="s">
        <v>33</v>
      </c>
      <c r="AX461" s="13" t="s">
        <v>79</v>
      </c>
      <c r="AY461" s="159" t="s">
        <v>132</v>
      </c>
    </row>
    <row r="462" spans="2:65" s="1" customFormat="1" ht="16.5" customHeight="1">
      <c r="B462" s="34"/>
      <c r="C462" s="133" t="s">
        <v>1555</v>
      </c>
      <c r="D462" s="133" t="s">
        <v>134</v>
      </c>
      <c r="E462" s="134" t="s">
        <v>1556</v>
      </c>
      <c r="F462" s="135" t="s">
        <v>1557</v>
      </c>
      <c r="G462" s="136" t="s">
        <v>137</v>
      </c>
      <c r="H462" s="137">
        <v>500</v>
      </c>
      <c r="I462" s="138"/>
      <c r="J462" s="139">
        <f>ROUND(I462*H462,2)</f>
        <v>0</v>
      </c>
      <c r="K462" s="135" t="s">
        <v>138</v>
      </c>
      <c r="L462" s="34"/>
      <c r="M462" s="140" t="s">
        <v>19</v>
      </c>
      <c r="N462" s="141" t="s">
        <v>43</v>
      </c>
      <c r="P462" s="142">
        <f>O462*H462</f>
        <v>0</v>
      </c>
      <c r="Q462" s="142">
        <v>0</v>
      </c>
      <c r="R462" s="142">
        <f>Q462*H462</f>
        <v>0</v>
      </c>
      <c r="S462" s="142">
        <v>0</v>
      </c>
      <c r="T462" s="143">
        <f>S462*H462</f>
        <v>0</v>
      </c>
      <c r="AR462" s="144" t="s">
        <v>726</v>
      </c>
      <c r="AT462" s="144" t="s">
        <v>134</v>
      </c>
      <c r="AU462" s="144" t="s">
        <v>139</v>
      </c>
      <c r="AY462" s="19" t="s">
        <v>132</v>
      </c>
      <c r="BE462" s="145">
        <f>IF(N462="základní",J462,0)</f>
        <v>0</v>
      </c>
      <c r="BF462" s="145">
        <f>IF(N462="snížená",J462,0)</f>
        <v>0</v>
      </c>
      <c r="BG462" s="145">
        <f>IF(N462="zákl. přenesená",J462,0)</f>
        <v>0</v>
      </c>
      <c r="BH462" s="145">
        <f>IF(N462="sníž. přenesená",J462,0)</f>
        <v>0</v>
      </c>
      <c r="BI462" s="145">
        <f>IF(N462="nulová",J462,0)</f>
        <v>0</v>
      </c>
      <c r="BJ462" s="19" t="s">
        <v>79</v>
      </c>
      <c r="BK462" s="145">
        <f>ROUND(I462*H462,2)</f>
        <v>0</v>
      </c>
      <c r="BL462" s="19" t="s">
        <v>726</v>
      </c>
      <c r="BM462" s="144" t="s">
        <v>1558</v>
      </c>
    </row>
    <row r="463" spans="2:65" s="1" customFormat="1" ht="10.199999999999999">
      <c r="B463" s="34"/>
      <c r="D463" s="146" t="s">
        <v>141</v>
      </c>
      <c r="F463" s="147" t="s">
        <v>1559</v>
      </c>
      <c r="I463" s="148"/>
      <c r="L463" s="34"/>
      <c r="M463" s="149"/>
      <c r="T463" s="55"/>
      <c r="AT463" s="19" t="s">
        <v>141</v>
      </c>
      <c r="AU463" s="19" t="s">
        <v>139</v>
      </c>
    </row>
    <row r="464" spans="2:65" s="1" customFormat="1" ht="10.199999999999999">
      <c r="B464" s="34"/>
      <c r="D464" s="150" t="s">
        <v>143</v>
      </c>
      <c r="F464" s="151" t="s">
        <v>1560</v>
      </c>
      <c r="I464" s="148"/>
      <c r="L464" s="34"/>
      <c r="M464" s="149"/>
      <c r="T464" s="55"/>
      <c r="AT464" s="19" t="s">
        <v>143</v>
      </c>
      <c r="AU464" s="19" t="s">
        <v>139</v>
      </c>
    </row>
    <row r="465" spans="2:65" s="13" customFormat="1" ht="10.199999999999999">
      <c r="B465" s="158"/>
      <c r="D465" s="146" t="s">
        <v>145</v>
      </c>
      <c r="E465" s="159" t="s">
        <v>19</v>
      </c>
      <c r="F465" s="160" t="s">
        <v>1028</v>
      </c>
      <c r="H465" s="161">
        <v>500</v>
      </c>
      <c r="I465" s="162"/>
      <c r="L465" s="158"/>
      <c r="M465" s="163"/>
      <c r="T465" s="164"/>
      <c r="AT465" s="159" t="s">
        <v>145</v>
      </c>
      <c r="AU465" s="159" t="s">
        <v>139</v>
      </c>
      <c r="AV465" s="13" t="s">
        <v>81</v>
      </c>
      <c r="AW465" s="13" t="s">
        <v>33</v>
      </c>
      <c r="AX465" s="13" t="s">
        <v>79</v>
      </c>
      <c r="AY465" s="159" t="s">
        <v>132</v>
      </c>
    </row>
    <row r="466" spans="2:65" s="1" customFormat="1" ht="33" customHeight="1">
      <c r="B466" s="34"/>
      <c r="C466" s="133" t="s">
        <v>1012</v>
      </c>
      <c r="D466" s="133" t="s">
        <v>134</v>
      </c>
      <c r="E466" s="134" t="s">
        <v>1561</v>
      </c>
      <c r="F466" s="135" t="s">
        <v>1159</v>
      </c>
      <c r="G466" s="136" t="s">
        <v>137</v>
      </c>
      <c r="H466" s="137">
        <v>500</v>
      </c>
      <c r="I466" s="138"/>
      <c r="J466" s="139">
        <f>ROUND(I466*H466,2)</f>
        <v>0</v>
      </c>
      <c r="K466" s="135" t="s">
        <v>19</v>
      </c>
      <c r="L466" s="34"/>
      <c r="M466" s="140" t="s">
        <v>19</v>
      </c>
      <c r="N466" s="141" t="s">
        <v>43</v>
      </c>
      <c r="P466" s="142">
        <f>O466*H466</f>
        <v>0</v>
      </c>
      <c r="Q466" s="142">
        <v>0</v>
      </c>
      <c r="R466" s="142">
        <f>Q466*H466</f>
        <v>0</v>
      </c>
      <c r="S466" s="142">
        <v>0</v>
      </c>
      <c r="T466" s="143">
        <f>S466*H466</f>
        <v>0</v>
      </c>
      <c r="AR466" s="144" t="s">
        <v>726</v>
      </c>
      <c r="AT466" s="144" t="s">
        <v>134</v>
      </c>
      <c r="AU466" s="144" t="s">
        <v>139</v>
      </c>
      <c r="AY466" s="19" t="s">
        <v>132</v>
      </c>
      <c r="BE466" s="145">
        <f>IF(N466="základní",J466,0)</f>
        <v>0</v>
      </c>
      <c r="BF466" s="145">
        <f>IF(N466="snížená",J466,0)</f>
        <v>0</v>
      </c>
      <c r="BG466" s="145">
        <f>IF(N466="zákl. přenesená",J466,0)</f>
        <v>0</v>
      </c>
      <c r="BH466" s="145">
        <f>IF(N466="sníž. přenesená",J466,0)</f>
        <v>0</v>
      </c>
      <c r="BI466" s="145">
        <f>IF(N466="nulová",J466,0)</f>
        <v>0</v>
      </c>
      <c r="BJ466" s="19" t="s">
        <v>79</v>
      </c>
      <c r="BK466" s="145">
        <f>ROUND(I466*H466,2)</f>
        <v>0</v>
      </c>
      <c r="BL466" s="19" t="s">
        <v>726</v>
      </c>
      <c r="BM466" s="144" t="s">
        <v>1562</v>
      </c>
    </row>
    <row r="467" spans="2:65" s="1" customFormat="1" ht="19.2">
      <c r="B467" s="34"/>
      <c r="D467" s="146" t="s">
        <v>141</v>
      </c>
      <c r="F467" s="147" t="s">
        <v>1159</v>
      </c>
      <c r="I467" s="148"/>
      <c r="L467" s="34"/>
      <c r="M467" s="149"/>
      <c r="T467" s="55"/>
      <c r="AT467" s="19" t="s">
        <v>141</v>
      </c>
      <c r="AU467" s="19" t="s">
        <v>139</v>
      </c>
    </row>
    <row r="468" spans="2:65" s="13" customFormat="1" ht="10.199999999999999">
      <c r="B468" s="158"/>
      <c r="D468" s="146" t="s">
        <v>145</v>
      </c>
      <c r="E468" s="159" t="s">
        <v>19</v>
      </c>
      <c r="F468" s="160" t="s">
        <v>1028</v>
      </c>
      <c r="H468" s="161">
        <v>500</v>
      </c>
      <c r="I468" s="162"/>
      <c r="L468" s="158"/>
      <c r="M468" s="163"/>
      <c r="T468" s="164"/>
      <c r="AT468" s="159" t="s">
        <v>145</v>
      </c>
      <c r="AU468" s="159" t="s">
        <v>139</v>
      </c>
      <c r="AV468" s="13" t="s">
        <v>81</v>
      </c>
      <c r="AW468" s="13" t="s">
        <v>33</v>
      </c>
      <c r="AX468" s="13" t="s">
        <v>79</v>
      </c>
      <c r="AY468" s="159" t="s">
        <v>132</v>
      </c>
    </row>
    <row r="469" spans="2:65" s="1" customFormat="1" ht="16.5" customHeight="1">
      <c r="B469" s="34"/>
      <c r="C469" s="179" t="s">
        <v>1563</v>
      </c>
      <c r="D469" s="179" t="s">
        <v>329</v>
      </c>
      <c r="E469" s="180" t="s">
        <v>1162</v>
      </c>
      <c r="F469" s="181" t="s">
        <v>1163</v>
      </c>
      <c r="G469" s="182" t="s">
        <v>1164</v>
      </c>
      <c r="H469" s="183">
        <v>0.25</v>
      </c>
      <c r="I469" s="184"/>
      <c r="J469" s="185">
        <f>ROUND(I469*H469,2)</f>
        <v>0</v>
      </c>
      <c r="K469" s="181" t="s">
        <v>138</v>
      </c>
      <c r="L469" s="186"/>
      <c r="M469" s="187" t="s">
        <v>19</v>
      </c>
      <c r="N469" s="188" t="s">
        <v>43</v>
      </c>
      <c r="P469" s="142">
        <f>O469*H469</f>
        <v>0</v>
      </c>
      <c r="Q469" s="142">
        <v>1E-3</v>
      </c>
      <c r="R469" s="142">
        <f>Q469*H469</f>
        <v>2.5000000000000001E-4</v>
      </c>
      <c r="S469" s="142">
        <v>0</v>
      </c>
      <c r="T469" s="143">
        <f>S469*H469</f>
        <v>0</v>
      </c>
      <c r="AR469" s="144" t="s">
        <v>726</v>
      </c>
      <c r="AT469" s="144" t="s">
        <v>329</v>
      </c>
      <c r="AU469" s="144" t="s">
        <v>139</v>
      </c>
      <c r="AY469" s="19" t="s">
        <v>132</v>
      </c>
      <c r="BE469" s="145">
        <f>IF(N469="základní",J469,0)</f>
        <v>0</v>
      </c>
      <c r="BF469" s="145">
        <f>IF(N469="snížená",J469,0)</f>
        <v>0</v>
      </c>
      <c r="BG469" s="145">
        <f>IF(N469="zákl. přenesená",J469,0)</f>
        <v>0</v>
      </c>
      <c r="BH469" s="145">
        <f>IF(N469="sníž. přenesená",J469,0)</f>
        <v>0</v>
      </c>
      <c r="BI469" s="145">
        <f>IF(N469="nulová",J469,0)</f>
        <v>0</v>
      </c>
      <c r="BJ469" s="19" t="s">
        <v>79</v>
      </c>
      <c r="BK469" s="145">
        <f>ROUND(I469*H469,2)</f>
        <v>0</v>
      </c>
      <c r="BL469" s="19" t="s">
        <v>726</v>
      </c>
      <c r="BM469" s="144" t="s">
        <v>1564</v>
      </c>
    </row>
    <row r="470" spans="2:65" s="1" customFormat="1" ht="10.199999999999999">
      <c r="B470" s="34"/>
      <c r="D470" s="146" t="s">
        <v>141</v>
      </c>
      <c r="F470" s="147" t="s">
        <v>1163</v>
      </c>
      <c r="I470" s="148"/>
      <c r="L470" s="34"/>
      <c r="M470" s="149"/>
      <c r="T470" s="55"/>
      <c r="AT470" s="19" t="s">
        <v>141</v>
      </c>
      <c r="AU470" s="19" t="s">
        <v>139</v>
      </c>
    </row>
    <row r="471" spans="2:65" s="13" customFormat="1" ht="10.199999999999999">
      <c r="B471" s="158"/>
      <c r="D471" s="146" t="s">
        <v>145</v>
      </c>
      <c r="E471" s="159" t="s">
        <v>19</v>
      </c>
      <c r="F471" s="160" t="s">
        <v>1565</v>
      </c>
      <c r="H471" s="161">
        <v>0.25</v>
      </c>
      <c r="I471" s="162"/>
      <c r="L471" s="158"/>
      <c r="M471" s="163"/>
      <c r="T471" s="164"/>
      <c r="AT471" s="159" t="s">
        <v>145</v>
      </c>
      <c r="AU471" s="159" t="s">
        <v>139</v>
      </c>
      <c r="AV471" s="13" t="s">
        <v>81</v>
      </c>
      <c r="AW471" s="13" t="s">
        <v>33</v>
      </c>
      <c r="AX471" s="13" t="s">
        <v>79</v>
      </c>
      <c r="AY471" s="159" t="s">
        <v>132</v>
      </c>
    </row>
    <row r="472" spans="2:65" s="1" customFormat="1" ht="24.15" customHeight="1">
      <c r="B472" s="34"/>
      <c r="C472" s="133" t="s">
        <v>1566</v>
      </c>
      <c r="D472" s="133" t="s">
        <v>134</v>
      </c>
      <c r="E472" s="134" t="s">
        <v>1567</v>
      </c>
      <c r="F472" s="135" t="s">
        <v>1568</v>
      </c>
      <c r="G472" s="136" t="s">
        <v>137</v>
      </c>
      <c r="H472" s="137">
        <v>500</v>
      </c>
      <c r="I472" s="138"/>
      <c r="J472" s="139">
        <f>ROUND(I472*H472,2)</f>
        <v>0</v>
      </c>
      <c r="K472" s="135" t="s">
        <v>138</v>
      </c>
      <c r="L472" s="34"/>
      <c r="M472" s="140" t="s">
        <v>19</v>
      </c>
      <c r="N472" s="141" t="s">
        <v>43</v>
      </c>
      <c r="P472" s="142">
        <f>O472*H472</f>
        <v>0</v>
      </c>
      <c r="Q472" s="142">
        <v>0</v>
      </c>
      <c r="R472" s="142">
        <f>Q472*H472</f>
        <v>0</v>
      </c>
      <c r="S472" s="142">
        <v>0</v>
      </c>
      <c r="T472" s="143">
        <f>S472*H472</f>
        <v>0</v>
      </c>
      <c r="AR472" s="144" t="s">
        <v>726</v>
      </c>
      <c r="AT472" s="144" t="s">
        <v>134</v>
      </c>
      <c r="AU472" s="144" t="s">
        <v>139</v>
      </c>
      <c r="AY472" s="19" t="s">
        <v>132</v>
      </c>
      <c r="BE472" s="145">
        <f>IF(N472="základní",J472,0)</f>
        <v>0</v>
      </c>
      <c r="BF472" s="145">
        <f>IF(N472="snížená",J472,0)</f>
        <v>0</v>
      </c>
      <c r="BG472" s="145">
        <f>IF(N472="zákl. přenesená",J472,0)</f>
        <v>0</v>
      </c>
      <c r="BH472" s="145">
        <f>IF(N472="sníž. přenesená",J472,0)</f>
        <v>0</v>
      </c>
      <c r="BI472" s="145">
        <f>IF(N472="nulová",J472,0)</f>
        <v>0</v>
      </c>
      <c r="BJ472" s="19" t="s">
        <v>79</v>
      </c>
      <c r="BK472" s="145">
        <f>ROUND(I472*H472,2)</f>
        <v>0</v>
      </c>
      <c r="BL472" s="19" t="s">
        <v>726</v>
      </c>
      <c r="BM472" s="144" t="s">
        <v>1569</v>
      </c>
    </row>
    <row r="473" spans="2:65" s="1" customFormat="1" ht="28.8">
      <c r="B473" s="34"/>
      <c r="D473" s="146" t="s">
        <v>141</v>
      </c>
      <c r="F473" s="147" t="s">
        <v>1570</v>
      </c>
      <c r="I473" s="148"/>
      <c r="L473" s="34"/>
      <c r="M473" s="149"/>
      <c r="T473" s="55"/>
      <c r="AT473" s="19" t="s">
        <v>141</v>
      </c>
      <c r="AU473" s="19" t="s">
        <v>139</v>
      </c>
    </row>
    <row r="474" spans="2:65" s="1" customFormat="1" ht="10.199999999999999">
      <c r="B474" s="34"/>
      <c r="D474" s="150" t="s">
        <v>143</v>
      </c>
      <c r="F474" s="151" t="s">
        <v>1571</v>
      </c>
      <c r="I474" s="148"/>
      <c r="L474" s="34"/>
      <c r="M474" s="149"/>
      <c r="T474" s="55"/>
      <c r="AT474" s="19" t="s">
        <v>143</v>
      </c>
      <c r="AU474" s="19" t="s">
        <v>139</v>
      </c>
    </row>
    <row r="475" spans="2:65" s="13" customFormat="1" ht="10.199999999999999">
      <c r="B475" s="158"/>
      <c r="D475" s="146" t="s">
        <v>145</v>
      </c>
      <c r="E475" s="159" t="s">
        <v>19</v>
      </c>
      <c r="F475" s="160" t="s">
        <v>1028</v>
      </c>
      <c r="H475" s="161">
        <v>500</v>
      </c>
      <c r="I475" s="162"/>
      <c r="L475" s="158"/>
      <c r="M475" s="163"/>
      <c r="T475" s="164"/>
      <c r="AT475" s="159" t="s">
        <v>145</v>
      </c>
      <c r="AU475" s="159" t="s">
        <v>139</v>
      </c>
      <c r="AV475" s="13" t="s">
        <v>81</v>
      </c>
      <c r="AW475" s="13" t="s">
        <v>33</v>
      </c>
      <c r="AX475" s="13" t="s">
        <v>79</v>
      </c>
      <c r="AY475" s="159" t="s">
        <v>132</v>
      </c>
    </row>
    <row r="476" spans="2:65" s="1" customFormat="1" ht="16.5" customHeight="1">
      <c r="B476" s="34"/>
      <c r="C476" s="179" t="s">
        <v>1572</v>
      </c>
      <c r="D476" s="179" t="s">
        <v>329</v>
      </c>
      <c r="E476" s="180" t="s">
        <v>1573</v>
      </c>
      <c r="F476" s="181" t="s">
        <v>1574</v>
      </c>
      <c r="G476" s="182" t="s">
        <v>1213</v>
      </c>
      <c r="H476" s="183">
        <v>10</v>
      </c>
      <c r="I476" s="184"/>
      <c r="J476" s="185">
        <f>ROUND(I476*H476,2)</f>
        <v>0</v>
      </c>
      <c r="K476" s="181" t="s">
        <v>138</v>
      </c>
      <c r="L476" s="186"/>
      <c r="M476" s="187" t="s">
        <v>19</v>
      </c>
      <c r="N476" s="188" t="s">
        <v>43</v>
      </c>
      <c r="P476" s="142">
        <f>O476*H476</f>
        <v>0</v>
      </c>
      <c r="Q476" s="142">
        <v>1E-3</v>
      </c>
      <c r="R476" s="142">
        <f>Q476*H476</f>
        <v>0.01</v>
      </c>
      <c r="S476" s="142">
        <v>0</v>
      </c>
      <c r="T476" s="143">
        <f>S476*H476</f>
        <v>0</v>
      </c>
      <c r="AR476" s="144" t="s">
        <v>726</v>
      </c>
      <c r="AT476" s="144" t="s">
        <v>329</v>
      </c>
      <c r="AU476" s="144" t="s">
        <v>139</v>
      </c>
      <c r="AY476" s="19" t="s">
        <v>132</v>
      </c>
      <c r="BE476" s="145">
        <f>IF(N476="základní",J476,0)</f>
        <v>0</v>
      </c>
      <c r="BF476" s="145">
        <f>IF(N476="snížená",J476,0)</f>
        <v>0</v>
      </c>
      <c r="BG476" s="145">
        <f>IF(N476="zákl. přenesená",J476,0)</f>
        <v>0</v>
      </c>
      <c r="BH476" s="145">
        <f>IF(N476="sníž. přenesená",J476,0)</f>
        <v>0</v>
      </c>
      <c r="BI476" s="145">
        <f>IF(N476="nulová",J476,0)</f>
        <v>0</v>
      </c>
      <c r="BJ476" s="19" t="s">
        <v>79</v>
      </c>
      <c r="BK476" s="145">
        <f>ROUND(I476*H476,2)</f>
        <v>0</v>
      </c>
      <c r="BL476" s="19" t="s">
        <v>726</v>
      </c>
      <c r="BM476" s="144" t="s">
        <v>1575</v>
      </c>
    </row>
    <row r="477" spans="2:65" s="1" customFormat="1" ht="10.199999999999999">
      <c r="B477" s="34"/>
      <c r="D477" s="146" t="s">
        <v>141</v>
      </c>
      <c r="F477" s="147" t="s">
        <v>1574</v>
      </c>
      <c r="I477" s="148"/>
      <c r="L477" s="34"/>
      <c r="M477" s="149"/>
      <c r="T477" s="55"/>
      <c r="AT477" s="19" t="s">
        <v>141</v>
      </c>
      <c r="AU477" s="19" t="s">
        <v>139</v>
      </c>
    </row>
    <row r="478" spans="2:65" s="13" customFormat="1" ht="10.199999999999999">
      <c r="B478" s="158"/>
      <c r="D478" s="146" t="s">
        <v>145</v>
      </c>
      <c r="E478" s="159" t="s">
        <v>19</v>
      </c>
      <c r="F478" s="160" t="s">
        <v>1576</v>
      </c>
      <c r="H478" s="161">
        <v>10</v>
      </c>
      <c r="I478" s="162"/>
      <c r="L478" s="158"/>
      <c r="M478" s="163"/>
      <c r="T478" s="164"/>
      <c r="AT478" s="159" t="s">
        <v>145</v>
      </c>
      <c r="AU478" s="159" t="s">
        <v>139</v>
      </c>
      <c r="AV478" s="13" t="s">
        <v>81</v>
      </c>
      <c r="AW478" s="13" t="s">
        <v>33</v>
      </c>
      <c r="AX478" s="13" t="s">
        <v>79</v>
      </c>
      <c r="AY478" s="159" t="s">
        <v>132</v>
      </c>
    </row>
    <row r="479" spans="2:65" s="1" customFormat="1" ht="16.5" customHeight="1">
      <c r="B479" s="34"/>
      <c r="C479" s="133" t="s">
        <v>1577</v>
      </c>
      <c r="D479" s="133" t="s">
        <v>134</v>
      </c>
      <c r="E479" s="134" t="s">
        <v>1578</v>
      </c>
      <c r="F479" s="135" t="s">
        <v>1579</v>
      </c>
      <c r="G479" s="136" t="s">
        <v>137</v>
      </c>
      <c r="H479" s="137">
        <v>500</v>
      </c>
      <c r="I479" s="138"/>
      <c r="J479" s="139">
        <f>ROUND(I479*H479,2)</f>
        <v>0</v>
      </c>
      <c r="K479" s="135" t="s">
        <v>138</v>
      </c>
      <c r="L479" s="34"/>
      <c r="M479" s="140" t="s">
        <v>19</v>
      </c>
      <c r="N479" s="141" t="s">
        <v>43</v>
      </c>
      <c r="P479" s="142">
        <f>O479*H479</f>
        <v>0</v>
      </c>
      <c r="Q479" s="142">
        <v>0</v>
      </c>
      <c r="R479" s="142">
        <f>Q479*H479</f>
        <v>0</v>
      </c>
      <c r="S479" s="142">
        <v>0</v>
      </c>
      <c r="T479" s="143">
        <f>S479*H479</f>
        <v>0</v>
      </c>
      <c r="AR479" s="144" t="s">
        <v>79</v>
      </c>
      <c r="AT479" s="144" t="s">
        <v>134</v>
      </c>
      <c r="AU479" s="144" t="s">
        <v>139</v>
      </c>
      <c r="AY479" s="19" t="s">
        <v>132</v>
      </c>
      <c r="BE479" s="145">
        <f>IF(N479="základní",J479,0)</f>
        <v>0</v>
      </c>
      <c r="BF479" s="145">
        <f>IF(N479="snížená",J479,0)</f>
        <v>0</v>
      </c>
      <c r="BG479" s="145">
        <f>IF(N479="zákl. přenesená",J479,0)</f>
        <v>0</v>
      </c>
      <c r="BH479" s="145">
        <f>IF(N479="sníž. přenesená",J479,0)</f>
        <v>0</v>
      </c>
      <c r="BI479" s="145">
        <f>IF(N479="nulová",J479,0)</f>
        <v>0</v>
      </c>
      <c r="BJ479" s="19" t="s">
        <v>79</v>
      </c>
      <c r="BK479" s="145">
        <f>ROUND(I479*H479,2)</f>
        <v>0</v>
      </c>
      <c r="BL479" s="19" t="s">
        <v>79</v>
      </c>
      <c r="BM479" s="144" t="s">
        <v>1580</v>
      </c>
    </row>
    <row r="480" spans="2:65" s="1" customFormat="1" ht="10.199999999999999">
      <c r="B480" s="34"/>
      <c r="D480" s="146" t="s">
        <v>141</v>
      </c>
      <c r="F480" s="147" t="s">
        <v>1581</v>
      </c>
      <c r="I480" s="148"/>
      <c r="L480" s="34"/>
      <c r="M480" s="149"/>
      <c r="T480" s="55"/>
      <c r="AT480" s="19" t="s">
        <v>141</v>
      </c>
      <c r="AU480" s="19" t="s">
        <v>139</v>
      </c>
    </row>
    <row r="481" spans="2:65" s="1" customFormat="1" ht="10.199999999999999">
      <c r="B481" s="34"/>
      <c r="D481" s="150" t="s">
        <v>143</v>
      </c>
      <c r="F481" s="151" t="s">
        <v>1582</v>
      </c>
      <c r="I481" s="148"/>
      <c r="L481" s="34"/>
      <c r="M481" s="149"/>
      <c r="T481" s="55"/>
      <c r="AT481" s="19" t="s">
        <v>143</v>
      </c>
      <c r="AU481" s="19" t="s">
        <v>139</v>
      </c>
    </row>
    <row r="482" spans="2:65" s="13" customFormat="1" ht="10.199999999999999">
      <c r="B482" s="158"/>
      <c r="D482" s="146" t="s">
        <v>145</v>
      </c>
      <c r="E482" s="159" t="s">
        <v>19</v>
      </c>
      <c r="F482" s="160" t="s">
        <v>1028</v>
      </c>
      <c r="H482" s="161">
        <v>500</v>
      </c>
      <c r="I482" s="162"/>
      <c r="L482" s="158"/>
      <c r="M482" s="163"/>
      <c r="T482" s="164"/>
      <c r="AT482" s="159" t="s">
        <v>145</v>
      </c>
      <c r="AU482" s="159" t="s">
        <v>139</v>
      </c>
      <c r="AV482" s="13" t="s">
        <v>81</v>
      </c>
      <c r="AW482" s="13" t="s">
        <v>33</v>
      </c>
      <c r="AX482" s="13" t="s">
        <v>79</v>
      </c>
      <c r="AY482" s="159" t="s">
        <v>132</v>
      </c>
    </row>
    <row r="483" spans="2:65" s="11" customFormat="1" ht="20.85" customHeight="1">
      <c r="B483" s="121"/>
      <c r="D483" s="122" t="s">
        <v>71</v>
      </c>
      <c r="E483" s="131" t="s">
        <v>564</v>
      </c>
      <c r="F483" s="131" t="s">
        <v>565</v>
      </c>
      <c r="I483" s="124"/>
      <c r="J483" s="132">
        <f>BK483</f>
        <v>0</v>
      </c>
      <c r="L483" s="121"/>
      <c r="M483" s="126"/>
      <c r="P483" s="127">
        <f>SUM(P484:P489)</f>
        <v>0</v>
      </c>
      <c r="R483" s="127">
        <f>SUM(R484:R489)</f>
        <v>0</v>
      </c>
      <c r="T483" s="128">
        <f>SUM(T484:T489)</f>
        <v>0</v>
      </c>
      <c r="AR483" s="122" t="s">
        <v>79</v>
      </c>
      <c r="AT483" s="129" t="s">
        <v>71</v>
      </c>
      <c r="AU483" s="129" t="s">
        <v>81</v>
      </c>
      <c r="AY483" s="122" t="s">
        <v>132</v>
      </c>
      <c r="BK483" s="130">
        <f>SUM(BK484:BK489)</f>
        <v>0</v>
      </c>
    </row>
    <row r="484" spans="2:65" s="1" customFormat="1" ht="24.15" customHeight="1">
      <c r="B484" s="34"/>
      <c r="C484" s="133" t="s">
        <v>1583</v>
      </c>
      <c r="D484" s="133" t="s">
        <v>134</v>
      </c>
      <c r="E484" s="134" t="s">
        <v>1584</v>
      </c>
      <c r="F484" s="135" t="s">
        <v>1585</v>
      </c>
      <c r="G484" s="136" t="s">
        <v>242</v>
      </c>
      <c r="H484" s="137">
        <v>20</v>
      </c>
      <c r="I484" s="138"/>
      <c r="J484" s="139">
        <f>ROUND(I484*H484,2)</f>
        <v>0</v>
      </c>
      <c r="K484" s="135" t="s">
        <v>138</v>
      </c>
      <c r="L484" s="34"/>
      <c r="M484" s="140" t="s">
        <v>19</v>
      </c>
      <c r="N484" s="141" t="s">
        <v>43</v>
      </c>
      <c r="P484" s="142">
        <f>O484*H484</f>
        <v>0</v>
      </c>
      <c r="Q484" s="142">
        <v>0</v>
      </c>
      <c r="R484" s="142">
        <f>Q484*H484</f>
        <v>0</v>
      </c>
      <c r="S484" s="142">
        <v>0</v>
      </c>
      <c r="T484" s="143">
        <f>S484*H484</f>
        <v>0</v>
      </c>
      <c r="AR484" s="144" t="s">
        <v>139</v>
      </c>
      <c r="AT484" s="144" t="s">
        <v>134</v>
      </c>
      <c r="AU484" s="144" t="s">
        <v>154</v>
      </c>
      <c r="AY484" s="19" t="s">
        <v>132</v>
      </c>
      <c r="BE484" s="145">
        <f>IF(N484="základní",J484,0)</f>
        <v>0</v>
      </c>
      <c r="BF484" s="145">
        <f>IF(N484="snížená",J484,0)</f>
        <v>0</v>
      </c>
      <c r="BG484" s="145">
        <f>IF(N484="zákl. přenesená",J484,0)</f>
        <v>0</v>
      </c>
      <c r="BH484" s="145">
        <f>IF(N484="sníž. přenesená",J484,0)</f>
        <v>0</v>
      </c>
      <c r="BI484" s="145">
        <f>IF(N484="nulová",J484,0)</f>
        <v>0</v>
      </c>
      <c r="BJ484" s="19" t="s">
        <v>79</v>
      </c>
      <c r="BK484" s="145">
        <f>ROUND(I484*H484,2)</f>
        <v>0</v>
      </c>
      <c r="BL484" s="19" t="s">
        <v>139</v>
      </c>
      <c r="BM484" s="144" t="s">
        <v>1586</v>
      </c>
    </row>
    <row r="485" spans="2:65" s="1" customFormat="1" ht="19.2">
      <c r="B485" s="34"/>
      <c r="D485" s="146" t="s">
        <v>141</v>
      </c>
      <c r="F485" s="147" t="s">
        <v>1587</v>
      </c>
      <c r="I485" s="148"/>
      <c r="L485" s="34"/>
      <c r="M485" s="149"/>
      <c r="T485" s="55"/>
      <c r="AT485" s="19" t="s">
        <v>141</v>
      </c>
      <c r="AU485" s="19" t="s">
        <v>154</v>
      </c>
    </row>
    <row r="486" spans="2:65" s="1" customFormat="1" ht="10.199999999999999">
      <c r="B486" s="34"/>
      <c r="D486" s="150" t="s">
        <v>143</v>
      </c>
      <c r="F486" s="151" t="s">
        <v>1588</v>
      </c>
      <c r="I486" s="148"/>
      <c r="L486" s="34"/>
      <c r="M486" s="149"/>
      <c r="T486" s="55"/>
      <c r="AT486" s="19" t="s">
        <v>143</v>
      </c>
      <c r="AU486" s="19" t="s">
        <v>154</v>
      </c>
    </row>
    <row r="487" spans="2:65" s="1" customFormat="1" ht="24.15" customHeight="1">
      <c r="B487" s="34"/>
      <c r="C487" s="133" t="s">
        <v>1589</v>
      </c>
      <c r="D487" s="133" t="s">
        <v>134</v>
      </c>
      <c r="E487" s="134" t="s">
        <v>1590</v>
      </c>
      <c r="F487" s="135" t="s">
        <v>1591</v>
      </c>
      <c r="G487" s="136" t="s">
        <v>242</v>
      </c>
      <c r="H487" s="137">
        <v>20</v>
      </c>
      <c r="I487" s="138"/>
      <c r="J487" s="139">
        <f>ROUND(I487*H487,2)</f>
        <v>0</v>
      </c>
      <c r="K487" s="135" t="s">
        <v>138</v>
      </c>
      <c r="L487" s="34"/>
      <c r="M487" s="140" t="s">
        <v>19</v>
      </c>
      <c r="N487" s="141" t="s">
        <v>43</v>
      </c>
      <c r="P487" s="142">
        <f>O487*H487</f>
        <v>0</v>
      </c>
      <c r="Q487" s="142">
        <v>0</v>
      </c>
      <c r="R487" s="142">
        <f>Q487*H487</f>
        <v>0</v>
      </c>
      <c r="S487" s="142">
        <v>0</v>
      </c>
      <c r="T487" s="143">
        <f>S487*H487</f>
        <v>0</v>
      </c>
      <c r="AR487" s="144" t="s">
        <v>139</v>
      </c>
      <c r="AT487" s="144" t="s">
        <v>134</v>
      </c>
      <c r="AU487" s="144" t="s">
        <v>154</v>
      </c>
      <c r="AY487" s="19" t="s">
        <v>132</v>
      </c>
      <c r="BE487" s="145">
        <f>IF(N487="základní",J487,0)</f>
        <v>0</v>
      </c>
      <c r="BF487" s="145">
        <f>IF(N487="snížená",J487,0)</f>
        <v>0</v>
      </c>
      <c r="BG487" s="145">
        <f>IF(N487="zákl. přenesená",J487,0)</f>
        <v>0</v>
      </c>
      <c r="BH487" s="145">
        <f>IF(N487="sníž. přenesená",J487,0)</f>
        <v>0</v>
      </c>
      <c r="BI487" s="145">
        <f>IF(N487="nulová",J487,0)</f>
        <v>0</v>
      </c>
      <c r="BJ487" s="19" t="s">
        <v>79</v>
      </c>
      <c r="BK487" s="145">
        <f>ROUND(I487*H487,2)</f>
        <v>0</v>
      </c>
      <c r="BL487" s="19" t="s">
        <v>139</v>
      </c>
      <c r="BM487" s="144" t="s">
        <v>1592</v>
      </c>
    </row>
    <row r="488" spans="2:65" s="1" customFormat="1" ht="19.2">
      <c r="B488" s="34"/>
      <c r="D488" s="146" t="s">
        <v>141</v>
      </c>
      <c r="F488" s="147" t="s">
        <v>1593</v>
      </c>
      <c r="I488" s="148"/>
      <c r="L488" s="34"/>
      <c r="M488" s="149"/>
      <c r="T488" s="55"/>
      <c r="AT488" s="19" t="s">
        <v>141</v>
      </c>
      <c r="AU488" s="19" t="s">
        <v>154</v>
      </c>
    </row>
    <row r="489" spans="2:65" s="1" customFormat="1" ht="10.199999999999999">
      <c r="B489" s="34"/>
      <c r="D489" s="150" t="s">
        <v>143</v>
      </c>
      <c r="F489" s="151" t="s">
        <v>1594</v>
      </c>
      <c r="I489" s="148"/>
      <c r="L489" s="34"/>
      <c r="M489" s="149"/>
      <c r="T489" s="55"/>
      <c r="AT489" s="19" t="s">
        <v>143</v>
      </c>
      <c r="AU489" s="19" t="s">
        <v>154</v>
      </c>
    </row>
    <row r="490" spans="2:65" s="11" customFormat="1" ht="22.8" customHeight="1">
      <c r="B490" s="121"/>
      <c r="D490" s="122" t="s">
        <v>71</v>
      </c>
      <c r="E490" s="131" t="s">
        <v>1595</v>
      </c>
      <c r="F490" s="131" t="s">
        <v>1596</v>
      </c>
      <c r="I490" s="124"/>
      <c r="J490" s="132">
        <f>BK490</f>
        <v>0</v>
      </c>
      <c r="L490" s="121"/>
      <c r="M490" s="126"/>
      <c r="P490" s="127">
        <f>P491+P542+P592+P662+P722</f>
        <v>0</v>
      </c>
      <c r="R490" s="127">
        <f>R491+R542+R592+R662+R722</f>
        <v>4.2422499999999985</v>
      </c>
      <c r="T490" s="128">
        <f>T491+T542+T592+T662+T722</f>
        <v>0</v>
      </c>
      <c r="AR490" s="122" t="s">
        <v>139</v>
      </c>
      <c r="AT490" s="129" t="s">
        <v>71</v>
      </c>
      <c r="AU490" s="129" t="s">
        <v>79</v>
      </c>
      <c r="AY490" s="122" t="s">
        <v>132</v>
      </c>
      <c r="BK490" s="130">
        <f>BK491+BK542+BK592+BK662+BK722</f>
        <v>0</v>
      </c>
    </row>
    <row r="491" spans="2:65" s="11" customFormat="1" ht="20.85" customHeight="1">
      <c r="B491" s="121"/>
      <c r="D491" s="122" t="s">
        <v>71</v>
      </c>
      <c r="E491" s="131" t="s">
        <v>1597</v>
      </c>
      <c r="F491" s="131" t="s">
        <v>1598</v>
      </c>
      <c r="I491" s="124"/>
      <c r="J491" s="132">
        <f>BK491</f>
        <v>0</v>
      </c>
      <c r="L491" s="121"/>
      <c r="M491" s="126"/>
      <c r="P491" s="127">
        <f>SUM(P492:P541)</f>
        <v>0</v>
      </c>
      <c r="R491" s="127">
        <f>SUM(R492:R541)</f>
        <v>4.5000000000000004E-4</v>
      </c>
      <c r="T491" s="128">
        <f>SUM(T492:T541)</f>
        <v>0</v>
      </c>
      <c r="AR491" s="122" t="s">
        <v>139</v>
      </c>
      <c r="AT491" s="129" t="s">
        <v>71</v>
      </c>
      <c r="AU491" s="129" t="s">
        <v>81</v>
      </c>
      <c r="AY491" s="122" t="s">
        <v>132</v>
      </c>
      <c r="BK491" s="130">
        <f>SUM(BK492:BK541)</f>
        <v>0</v>
      </c>
    </row>
    <row r="492" spans="2:65" s="1" customFormat="1" ht="33" customHeight="1">
      <c r="B492" s="34"/>
      <c r="C492" s="133" t="s">
        <v>1599</v>
      </c>
      <c r="D492" s="133" t="s">
        <v>134</v>
      </c>
      <c r="E492" s="134" t="s">
        <v>1600</v>
      </c>
      <c r="F492" s="135" t="s">
        <v>1601</v>
      </c>
      <c r="G492" s="136" t="s">
        <v>137</v>
      </c>
      <c r="H492" s="137">
        <v>14</v>
      </c>
      <c r="I492" s="138"/>
      <c r="J492" s="139">
        <f>ROUND(I492*H492,2)</f>
        <v>0</v>
      </c>
      <c r="K492" s="135" t="s">
        <v>138</v>
      </c>
      <c r="L492" s="34"/>
      <c r="M492" s="140" t="s">
        <v>19</v>
      </c>
      <c r="N492" s="141" t="s">
        <v>43</v>
      </c>
      <c r="P492" s="142">
        <f>O492*H492</f>
        <v>0</v>
      </c>
      <c r="Q492" s="142">
        <v>0</v>
      </c>
      <c r="R492" s="142">
        <f>Q492*H492</f>
        <v>0</v>
      </c>
      <c r="S492" s="142">
        <v>0</v>
      </c>
      <c r="T492" s="143">
        <f>S492*H492</f>
        <v>0</v>
      </c>
      <c r="AR492" s="144" t="s">
        <v>726</v>
      </c>
      <c r="AT492" s="144" t="s">
        <v>134</v>
      </c>
      <c r="AU492" s="144" t="s">
        <v>154</v>
      </c>
      <c r="AY492" s="19" t="s">
        <v>132</v>
      </c>
      <c r="BE492" s="145">
        <f>IF(N492="základní",J492,0)</f>
        <v>0</v>
      </c>
      <c r="BF492" s="145">
        <f>IF(N492="snížená",J492,0)</f>
        <v>0</v>
      </c>
      <c r="BG492" s="145">
        <f>IF(N492="zákl. přenesená",J492,0)</f>
        <v>0</v>
      </c>
      <c r="BH492" s="145">
        <f>IF(N492="sníž. přenesená",J492,0)</f>
        <v>0</v>
      </c>
      <c r="BI492" s="145">
        <f>IF(N492="nulová",J492,0)</f>
        <v>0</v>
      </c>
      <c r="BJ492" s="19" t="s">
        <v>79</v>
      </c>
      <c r="BK492" s="145">
        <f>ROUND(I492*H492,2)</f>
        <v>0</v>
      </c>
      <c r="BL492" s="19" t="s">
        <v>726</v>
      </c>
      <c r="BM492" s="144" t="s">
        <v>1602</v>
      </c>
    </row>
    <row r="493" spans="2:65" s="1" customFormat="1" ht="10.199999999999999">
      <c r="B493" s="34"/>
      <c r="D493" s="146" t="s">
        <v>141</v>
      </c>
      <c r="F493" s="147" t="s">
        <v>1603</v>
      </c>
      <c r="I493" s="148"/>
      <c r="L493" s="34"/>
      <c r="M493" s="149"/>
      <c r="T493" s="55"/>
      <c r="AT493" s="19" t="s">
        <v>141</v>
      </c>
      <c r="AU493" s="19" t="s">
        <v>154</v>
      </c>
    </row>
    <row r="494" spans="2:65" s="1" customFormat="1" ht="10.199999999999999">
      <c r="B494" s="34"/>
      <c r="D494" s="150" t="s">
        <v>143</v>
      </c>
      <c r="F494" s="151" t="s">
        <v>1604</v>
      </c>
      <c r="I494" s="148"/>
      <c r="L494" s="34"/>
      <c r="M494" s="149"/>
      <c r="T494" s="55"/>
      <c r="AT494" s="19" t="s">
        <v>143</v>
      </c>
      <c r="AU494" s="19" t="s">
        <v>154</v>
      </c>
    </row>
    <row r="495" spans="2:65" s="13" customFormat="1" ht="10.199999999999999">
      <c r="B495" s="158"/>
      <c r="D495" s="146" t="s">
        <v>145</v>
      </c>
      <c r="E495" s="159" t="s">
        <v>19</v>
      </c>
      <c r="F495" s="160" t="s">
        <v>1605</v>
      </c>
      <c r="H495" s="161">
        <v>14</v>
      </c>
      <c r="I495" s="162"/>
      <c r="L495" s="158"/>
      <c r="M495" s="163"/>
      <c r="T495" s="164"/>
      <c r="AT495" s="159" t="s">
        <v>145</v>
      </c>
      <c r="AU495" s="159" t="s">
        <v>154</v>
      </c>
      <c r="AV495" s="13" t="s">
        <v>81</v>
      </c>
      <c r="AW495" s="13" t="s">
        <v>33</v>
      </c>
      <c r="AX495" s="13" t="s">
        <v>79</v>
      </c>
      <c r="AY495" s="159" t="s">
        <v>132</v>
      </c>
    </row>
    <row r="496" spans="2:65" s="1" customFormat="1" ht="33" customHeight="1">
      <c r="B496" s="34"/>
      <c r="C496" s="133" t="s">
        <v>1606</v>
      </c>
      <c r="D496" s="133" t="s">
        <v>134</v>
      </c>
      <c r="E496" s="134" t="s">
        <v>1607</v>
      </c>
      <c r="F496" s="135" t="s">
        <v>1608</v>
      </c>
      <c r="G496" s="136" t="s">
        <v>137</v>
      </c>
      <c r="H496" s="137">
        <v>140</v>
      </c>
      <c r="I496" s="138"/>
      <c r="J496" s="139">
        <f>ROUND(I496*H496,2)</f>
        <v>0</v>
      </c>
      <c r="K496" s="135" t="s">
        <v>138</v>
      </c>
      <c r="L496" s="34"/>
      <c r="M496" s="140" t="s">
        <v>19</v>
      </c>
      <c r="N496" s="141" t="s">
        <v>43</v>
      </c>
      <c r="P496" s="142">
        <f>O496*H496</f>
        <v>0</v>
      </c>
      <c r="Q496" s="142">
        <v>0</v>
      </c>
      <c r="R496" s="142">
        <f>Q496*H496</f>
        <v>0</v>
      </c>
      <c r="S496" s="142">
        <v>0</v>
      </c>
      <c r="T496" s="143">
        <f>S496*H496</f>
        <v>0</v>
      </c>
      <c r="AR496" s="144" t="s">
        <v>726</v>
      </c>
      <c r="AT496" s="144" t="s">
        <v>134</v>
      </c>
      <c r="AU496" s="144" t="s">
        <v>154</v>
      </c>
      <c r="AY496" s="19" t="s">
        <v>132</v>
      </c>
      <c r="BE496" s="145">
        <f>IF(N496="základní",J496,0)</f>
        <v>0</v>
      </c>
      <c r="BF496" s="145">
        <f>IF(N496="snížená",J496,0)</f>
        <v>0</v>
      </c>
      <c r="BG496" s="145">
        <f>IF(N496="zákl. přenesená",J496,0)</f>
        <v>0</v>
      </c>
      <c r="BH496" s="145">
        <f>IF(N496="sníž. přenesená",J496,0)</f>
        <v>0</v>
      </c>
      <c r="BI496" s="145">
        <f>IF(N496="nulová",J496,0)</f>
        <v>0</v>
      </c>
      <c r="BJ496" s="19" t="s">
        <v>79</v>
      </c>
      <c r="BK496" s="145">
        <f>ROUND(I496*H496,2)</f>
        <v>0</v>
      </c>
      <c r="BL496" s="19" t="s">
        <v>726</v>
      </c>
      <c r="BM496" s="144" t="s">
        <v>1609</v>
      </c>
    </row>
    <row r="497" spans="2:65" s="1" customFormat="1" ht="10.199999999999999">
      <c r="B497" s="34"/>
      <c r="D497" s="146" t="s">
        <v>141</v>
      </c>
      <c r="F497" s="147" t="s">
        <v>1610</v>
      </c>
      <c r="I497" s="148"/>
      <c r="L497" s="34"/>
      <c r="M497" s="149"/>
      <c r="T497" s="55"/>
      <c r="AT497" s="19" t="s">
        <v>141</v>
      </c>
      <c r="AU497" s="19" t="s">
        <v>154</v>
      </c>
    </row>
    <row r="498" spans="2:65" s="1" customFormat="1" ht="10.199999999999999">
      <c r="B498" s="34"/>
      <c r="D498" s="150" t="s">
        <v>143</v>
      </c>
      <c r="F498" s="151" t="s">
        <v>1611</v>
      </c>
      <c r="I498" s="148"/>
      <c r="L498" s="34"/>
      <c r="M498" s="149"/>
      <c r="T498" s="55"/>
      <c r="AT498" s="19" t="s">
        <v>143</v>
      </c>
      <c r="AU498" s="19" t="s">
        <v>154</v>
      </c>
    </row>
    <row r="499" spans="2:65" s="13" customFormat="1" ht="10.199999999999999">
      <c r="B499" s="158"/>
      <c r="D499" s="146" t="s">
        <v>145</v>
      </c>
      <c r="E499" s="159" t="s">
        <v>19</v>
      </c>
      <c r="F499" s="160" t="s">
        <v>1612</v>
      </c>
      <c r="H499" s="161">
        <v>140</v>
      </c>
      <c r="I499" s="162"/>
      <c r="L499" s="158"/>
      <c r="M499" s="163"/>
      <c r="T499" s="164"/>
      <c r="AT499" s="159" t="s">
        <v>145</v>
      </c>
      <c r="AU499" s="159" t="s">
        <v>154</v>
      </c>
      <c r="AV499" s="13" t="s">
        <v>81</v>
      </c>
      <c r="AW499" s="13" t="s">
        <v>33</v>
      </c>
      <c r="AX499" s="13" t="s">
        <v>79</v>
      </c>
      <c r="AY499" s="159" t="s">
        <v>132</v>
      </c>
    </row>
    <row r="500" spans="2:65" s="1" customFormat="1" ht="24.15" customHeight="1">
      <c r="B500" s="34"/>
      <c r="C500" s="133" t="s">
        <v>1613</v>
      </c>
      <c r="D500" s="133" t="s">
        <v>134</v>
      </c>
      <c r="E500" s="134" t="s">
        <v>1614</v>
      </c>
      <c r="F500" s="135" t="s">
        <v>1615</v>
      </c>
      <c r="G500" s="136" t="s">
        <v>137</v>
      </c>
      <c r="H500" s="137">
        <v>165</v>
      </c>
      <c r="I500" s="138"/>
      <c r="J500" s="139">
        <f>ROUND(I500*H500,2)</f>
        <v>0</v>
      </c>
      <c r="K500" s="135" t="s">
        <v>138</v>
      </c>
      <c r="L500" s="34"/>
      <c r="M500" s="140" t="s">
        <v>19</v>
      </c>
      <c r="N500" s="141" t="s">
        <v>43</v>
      </c>
      <c r="P500" s="142">
        <f>O500*H500</f>
        <v>0</v>
      </c>
      <c r="Q500" s="142">
        <v>0</v>
      </c>
      <c r="R500" s="142">
        <f>Q500*H500</f>
        <v>0</v>
      </c>
      <c r="S500" s="142">
        <v>0</v>
      </c>
      <c r="T500" s="143">
        <f>S500*H500</f>
        <v>0</v>
      </c>
      <c r="AR500" s="144" t="s">
        <v>139</v>
      </c>
      <c r="AT500" s="144" t="s">
        <v>134</v>
      </c>
      <c r="AU500" s="144" t="s">
        <v>154</v>
      </c>
      <c r="AY500" s="19" t="s">
        <v>132</v>
      </c>
      <c r="BE500" s="145">
        <f>IF(N500="základní",J500,0)</f>
        <v>0</v>
      </c>
      <c r="BF500" s="145">
        <f>IF(N500="snížená",J500,0)</f>
        <v>0</v>
      </c>
      <c r="BG500" s="145">
        <f>IF(N500="zákl. přenesená",J500,0)</f>
        <v>0</v>
      </c>
      <c r="BH500" s="145">
        <f>IF(N500="sníž. přenesená",J500,0)</f>
        <v>0</v>
      </c>
      <c r="BI500" s="145">
        <f>IF(N500="nulová",J500,0)</f>
        <v>0</v>
      </c>
      <c r="BJ500" s="19" t="s">
        <v>79</v>
      </c>
      <c r="BK500" s="145">
        <f>ROUND(I500*H500,2)</f>
        <v>0</v>
      </c>
      <c r="BL500" s="19" t="s">
        <v>139</v>
      </c>
      <c r="BM500" s="144" t="s">
        <v>1616</v>
      </c>
    </row>
    <row r="501" spans="2:65" s="1" customFormat="1" ht="10.199999999999999">
      <c r="B501" s="34"/>
      <c r="D501" s="146" t="s">
        <v>141</v>
      </c>
      <c r="F501" s="147" t="s">
        <v>1617</v>
      </c>
      <c r="I501" s="148"/>
      <c r="L501" s="34"/>
      <c r="M501" s="149"/>
      <c r="T501" s="55"/>
      <c r="AT501" s="19" t="s">
        <v>141</v>
      </c>
      <c r="AU501" s="19" t="s">
        <v>154</v>
      </c>
    </row>
    <row r="502" spans="2:65" s="1" customFormat="1" ht="10.199999999999999">
      <c r="B502" s="34"/>
      <c r="D502" s="150" t="s">
        <v>143</v>
      </c>
      <c r="F502" s="151" t="s">
        <v>1618</v>
      </c>
      <c r="I502" s="148"/>
      <c r="L502" s="34"/>
      <c r="M502" s="149"/>
      <c r="T502" s="55"/>
      <c r="AT502" s="19" t="s">
        <v>143</v>
      </c>
      <c r="AU502" s="19" t="s">
        <v>154</v>
      </c>
    </row>
    <row r="503" spans="2:65" s="1" customFormat="1" ht="24.15" customHeight="1">
      <c r="B503" s="34"/>
      <c r="C503" s="133" t="s">
        <v>1619</v>
      </c>
      <c r="D503" s="133" t="s">
        <v>134</v>
      </c>
      <c r="E503" s="134" t="s">
        <v>1620</v>
      </c>
      <c r="F503" s="135" t="s">
        <v>1621</v>
      </c>
      <c r="G503" s="136" t="s">
        <v>137</v>
      </c>
      <c r="H503" s="137">
        <v>30</v>
      </c>
      <c r="I503" s="138"/>
      <c r="J503" s="139">
        <f>ROUND(I503*H503,2)</f>
        <v>0</v>
      </c>
      <c r="K503" s="135" t="s">
        <v>138</v>
      </c>
      <c r="L503" s="34"/>
      <c r="M503" s="140" t="s">
        <v>19</v>
      </c>
      <c r="N503" s="141" t="s">
        <v>43</v>
      </c>
      <c r="P503" s="142">
        <f>O503*H503</f>
        <v>0</v>
      </c>
      <c r="Q503" s="142">
        <v>0</v>
      </c>
      <c r="R503" s="142">
        <f>Q503*H503</f>
        <v>0</v>
      </c>
      <c r="S503" s="142">
        <v>0</v>
      </c>
      <c r="T503" s="143">
        <f>S503*H503</f>
        <v>0</v>
      </c>
      <c r="AR503" s="144" t="s">
        <v>139</v>
      </c>
      <c r="AT503" s="144" t="s">
        <v>134</v>
      </c>
      <c r="AU503" s="144" t="s">
        <v>154</v>
      </c>
      <c r="AY503" s="19" t="s">
        <v>132</v>
      </c>
      <c r="BE503" s="145">
        <f>IF(N503="základní",J503,0)</f>
        <v>0</v>
      </c>
      <c r="BF503" s="145">
        <f>IF(N503="snížená",J503,0)</f>
        <v>0</v>
      </c>
      <c r="BG503" s="145">
        <f>IF(N503="zákl. přenesená",J503,0)</f>
        <v>0</v>
      </c>
      <c r="BH503" s="145">
        <f>IF(N503="sníž. přenesená",J503,0)</f>
        <v>0</v>
      </c>
      <c r="BI503" s="145">
        <f>IF(N503="nulová",J503,0)</f>
        <v>0</v>
      </c>
      <c r="BJ503" s="19" t="s">
        <v>79</v>
      </c>
      <c r="BK503" s="145">
        <f>ROUND(I503*H503,2)</f>
        <v>0</v>
      </c>
      <c r="BL503" s="19" t="s">
        <v>139</v>
      </c>
      <c r="BM503" s="144" t="s">
        <v>1622</v>
      </c>
    </row>
    <row r="504" spans="2:65" s="1" customFormat="1" ht="19.2">
      <c r="B504" s="34"/>
      <c r="D504" s="146" t="s">
        <v>141</v>
      </c>
      <c r="F504" s="147" t="s">
        <v>1623</v>
      </c>
      <c r="I504" s="148"/>
      <c r="L504" s="34"/>
      <c r="M504" s="149"/>
      <c r="T504" s="55"/>
      <c r="AT504" s="19" t="s">
        <v>141</v>
      </c>
      <c r="AU504" s="19" t="s">
        <v>154</v>
      </c>
    </row>
    <row r="505" spans="2:65" s="1" customFormat="1" ht="10.199999999999999">
      <c r="B505" s="34"/>
      <c r="D505" s="150" t="s">
        <v>143</v>
      </c>
      <c r="F505" s="151" t="s">
        <v>1624</v>
      </c>
      <c r="I505" s="148"/>
      <c r="L505" s="34"/>
      <c r="M505" s="149"/>
      <c r="T505" s="55"/>
      <c r="AT505" s="19" t="s">
        <v>143</v>
      </c>
      <c r="AU505" s="19" t="s">
        <v>154</v>
      </c>
    </row>
    <row r="506" spans="2:65" s="13" customFormat="1" ht="10.199999999999999">
      <c r="B506" s="158"/>
      <c r="D506" s="146" t="s">
        <v>145</v>
      </c>
      <c r="E506" s="159" t="s">
        <v>19</v>
      </c>
      <c r="F506" s="160" t="s">
        <v>1625</v>
      </c>
      <c r="H506" s="161">
        <v>30</v>
      </c>
      <c r="I506" s="162"/>
      <c r="L506" s="158"/>
      <c r="M506" s="163"/>
      <c r="T506" s="164"/>
      <c r="AT506" s="159" t="s">
        <v>145</v>
      </c>
      <c r="AU506" s="159" t="s">
        <v>154</v>
      </c>
      <c r="AV506" s="13" t="s">
        <v>81</v>
      </c>
      <c r="AW506" s="13" t="s">
        <v>33</v>
      </c>
      <c r="AX506" s="13" t="s">
        <v>79</v>
      </c>
      <c r="AY506" s="159" t="s">
        <v>132</v>
      </c>
    </row>
    <row r="507" spans="2:65" s="1" customFormat="1" ht="24.15" customHeight="1">
      <c r="B507" s="34"/>
      <c r="C507" s="133" t="s">
        <v>1626</v>
      </c>
      <c r="D507" s="133" t="s">
        <v>134</v>
      </c>
      <c r="E507" s="134" t="s">
        <v>1627</v>
      </c>
      <c r="F507" s="135" t="s">
        <v>1628</v>
      </c>
      <c r="G507" s="136" t="s">
        <v>137</v>
      </c>
      <c r="H507" s="137">
        <v>55</v>
      </c>
      <c r="I507" s="138"/>
      <c r="J507" s="139">
        <f>ROUND(I507*H507,2)</f>
        <v>0</v>
      </c>
      <c r="K507" s="135" t="s">
        <v>138</v>
      </c>
      <c r="L507" s="34"/>
      <c r="M507" s="140" t="s">
        <v>19</v>
      </c>
      <c r="N507" s="141" t="s">
        <v>43</v>
      </c>
      <c r="P507" s="142">
        <f>O507*H507</f>
        <v>0</v>
      </c>
      <c r="Q507" s="142">
        <v>0</v>
      </c>
      <c r="R507" s="142">
        <f>Q507*H507</f>
        <v>0</v>
      </c>
      <c r="S507" s="142">
        <v>0</v>
      </c>
      <c r="T507" s="143">
        <f>S507*H507</f>
        <v>0</v>
      </c>
      <c r="AR507" s="144" t="s">
        <v>139</v>
      </c>
      <c r="AT507" s="144" t="s">
        <v>134</v>
      </c>
      <c r="AU507" s="144" t="s">
        <v>154</v>
      </c>
      <c r="AY507" s="19" t="s">
        <v>132</v>
      </c>
      <c r="BE507" s="145">
        <f>IF(N507="základní",J507,0)</f>
        <v>0</v>
      </c>
      <c r="BF507" s="145">
        <f>IF(N507="snížená",J507,0)</f>
        <v>0</v>
      </c>
      <c r="BG507" s="145">
        <f>IF(N507="zákl. přenesená",J507,0)</f>
        <v>0</v>
      </c>
      <c r="BH507" s="145">
        <f>IF(N507="sníž. přenesená",J507,0)</f>
        <v>0</v>
      </c>
      <c r="BI507" s="145">
        <f>IF(N507="nulová",J507,0)</f>
        <v>0</v>
      </c>
      <c r="BJ507" s="19" t="s">
        <v>79</v>
      </c>
      <c r="BK507" s="145">
        <f>ROUND(I507*H507,2)</f>
        <v>0</v>
      </c>
      <c r="BL507" s="19" t="s">
        <v>139</v>
      </c>
      <c r="BM507" s="144" t="s">
        <v>1629</v>
      </c>
    </row>
    <row r="508" spans="2:65" s="1" customFormat="1" ht="19.2">
      <c r="B508" s="34"/>
      <c r="D508" s="146" t="s">
        <v>141</v>
      </c>
      <c r="F508" s="147" t="s">
        <v>1630</v>
      </c>
      <c r="I508" s="148"/>
      <c r="L508" s="34"/>
      <c r="M508" s="149"/>
      <c r="T508" s="55"/>
      <c r="AT508" s="19" t="s">
        <v>141</v>
      </c>
      <c r="AU508" s="19" t="s">
        <v>154</v>
      </c>
    </row>
    <row r="509" spans="2:65" s="1" customFormat="1" ht="10.199999999999999">
      <c r="B509" s="34"/>
      <c r="D509" s="150" t="s">
        <v>143</v>
      </c>
      <c r="F509" s="151" t="s">
        <v>1631</v>
      </c>
      <c r="I509" s="148"/>
      <c r="L509" s="34"/>
      <c r="M509" s="149"/>
      <c r="T509" s="55"/>
      <c r="AT509" s="19" t="s">
        <v>143</v>
      </c>
      <c r="AU509" s="19" t="s">
        <v>154</v>
      </c>
    </row>
    <row r="510" spans="2:65" s="1" customFormat="1" ht="24.15" customHeight="1">
      <c r="B510" s="34"/>
      <c r="C510" s="133" t="s">
        <v>1632</v>
      </c>
      <c r="D510" s="133" t="s">
        <v>134</v>
      </c>
      <c r="E510" s="134" t="s">
        <v>1633</v>
      </c>
      <c r="F510" s="135" t="s">
        <v>1634</v>
      </c>
      <c r="G510" s="136" t="s">
        <v>137</v>
      </c>
      <c r="H510" s="137">
        <v>15</v>
      </c>
      <c r="I510" s="138"/>
      <c r="J510" s="139">
        <f>ROUND(I510*H510,2)</f>
        <v>0</v>
      </c>
      <c r="K510" s="135" t="s">
        <v>138</v>
      </c>
      <c r="L510" s="34"/>
      <c r="M510" s="140" t="s">
        <v>19</v>
      </c>
      <c r="N510" s="141" t="s">
        <v>43</v>
      </c>
      <c r="P510" s="142">
        <f>O510*H510</f>
        <v>0</v>
      </c>
      <c r="Q510" s="142">
        <v>0</v>
      </c>
      <c r="R510" s="142">
        <f>Q510*H510</f>
        <v>0</v>
      </c>
      <c r="S510" s="142">
        <v>0</v>
      </c>
      <c r="T510" s="143">
        <f>S510*H510</f>
        <v>0</v>
      </c>
      <c r="AR510" s="144" t="s">
        <v>139</v>
      </c>
      <c r="AT510" s="144" t="s">
        <v>134</v>
      </c>
      <c r="AU510" s="144" t="s">
        <v>154</v>
      </c>
      <c r="AY510" s="19" t="s">
        <v>132</v>
      </c>
      <c r="BE510" s="145">
        <f>IF(N510="základní",J510,0)</f>
        <v>0</v>
      </c>
      <c r="BF510" s="145">
        <f>IF(N510="snížená",J510,0)</f>
        <v>0</v>
      </c>
      <c r="BG510" s="145">
        <f>IF(N510="zákl. přenesená",J510,0)</f>
        <v>0</v>
      </c>
      <c r="BH510" s="145">
        <f>IF(N510="sníž. přenesená",J510,0)</f>
        <v>0</v>
      </c>
      <c r="BI510" s="145">
        <f>IF(N510="nulová",J510,0)</f>
        <v>0</v>
      </c>
      <c r="BJ510" s="19" t="s">
        <v>79</v>
      </c>
      <c r="BK510" s="145">
        <f>ROUND(I510*H510,2)</f>
        <v>0</v>
      </c>
      <c r="BL510" s="19" t="s">
        <v>139</v>
      </c>
      <c r="BM510" s="144" t="s">
        <v>1635</v>
      </c>
    </row>
    <row r="511" spans="2:65" s="1" customFormat="1" ht="10.199999999999999">
      <c r="B511" s="34"/>
      <c r="D511" s="146" t="s">
        <v>141</v>
      </c>
      <c r="F511" s="147" t="s">
        <v>1636</v>
      </c>
      <c r="I511" s="148"/>
      <c r="L511" s="34"/>
      <c r="M511" s="149"/>
      <c r="T511" s="55"/>
      <c r="AT511" s="19" t="s">
        <v>141</v>
      </c>
      <c r="AU511" s="19" t="s">
        <v>154</v>
      </c>
    </row>
    <row r="512" spans="2:65" s="1" customFormat="1" ht="10.199999999999999">
      <c r="B512" s="34"/>
      <c r="D512" s="150" t="s">
        <v>143</v>
      </c>
      <c r="F512" s="151" t="s">
        <v>1637</v>
      </c>
      <c r="I512" s="148"/>
      <c r="L512" s="34"/>
      <c r="M512" s="149"/>
      <c r="T512" s="55"/>
      <c r="AT512" s="19" t="s">
        <v>143</v>
      </c>
      <c r="AU512" s="19" t="s">
        <v>154</v>
      </c>
    </row>
    <row r="513" spans="2:65" s="13" customFormat="1" ht="10.199999999999999">
      <c r="B513" s="158"/>
      <c r="D513" s="146" t="s">
        <v>145</v>
      </c>
      <c r="E513" s="159" t="s">
        <v>19</v>
      </c>
      <c r="F513" s="160" t="s">
        <v>1017</v>
      </c>
      <c r="H513" s="161">
        <v>15</v>
      </c>
      <c r="I513" s="162"/>
      <c r="L513" s="158"/>
      <c r="M513" s="163"/>
      <c r="T513" s="164"/>
      <c r="AT513" s="159" t="s">
        <v>145</v>
      </c>
      <c r="AU513" s="159" t="s">
        <v>154</v>
      </c>
      <c r="AV513" s="13" t="s">
        <v>81</v>
      </c>
      <c r="AW513" s="13" t="s">
        <v>33</v>
      </c>
      <c r="AX513" s="13" t="s">
        <v>79</v>
      </c>
      <c r="AY513" s="159" t="s">
        <v>132</v>
      </c>
    </row>
    <row r="514" spans="2:65" s="1" customFormat="1" ht="16.5" customHeight="1">
      <c r="B514" s="34"/>
      <c r="C514" s="179" t="s">
        <v>1638</v>
      </c>
      <c r="D514" s="179" t="s">
        <v>329</v>
      </c>
      <c r="E514" s="180" t="s">
        <v>1639</v>
      </c>
      <c r="F514" s="181" t="s">
        <v>1640</v>
      </c>
      <c r="G514" s="182" t="s">
        <v>1213</v>
      </c>
      <c r="H514" s="183">
        <v>0.45</v>
      </c>
      <c r="I514" s="184"/>
      <c r="J514" s="185">
        <f>ROUND(I514*H514,2)</f>
        <v>0</v>
      </c>
      <c r="K514" s="181" t="s">
        <v>138</v>
      </c>
      <c r="L514" s="186"/>
      <c r="M514" s="187" t="s">
        <v>19</v>
      </c>
      <c r="N514" s="188" t="s">
        <v>43</v>
      </c>
      <c r="P514" s="142">
        <f>O514*H514</f>
        <v>0</v>
      </c>
      <c r="Q514" s="142">
        <v>1E-3</v>
      </c>
      <c r="R514" s="142">
        <f>Q514*H514</f>
        <v>4.5000000000000004E-4</v>
      </c>
      <c r="S514" s="142">
        <v>0</v>
      </c>
      <c r="T514" s="143">
        <f>S514*H514</f>
        <v>0</v>
      </c>
      <c r="AR514" s="144" t="s">
        <v>193</v>
      </c>
      <c r="AT514" s="144" t="s">
        <v>329</v>
      </c>
      <c r="AU514" s="144" t="s">
        <v>154</v>
      </c>
      <c r="AY514" s="19" t="s">
        <v>132</v>
      </c>
      <c r="BE514" s="145">
        <f>IF(N514="základní",J514,0)</f>
        <v>0</v>
      </c>
      <c r="BF514" s="145">
        <f>IF(N514="snížená",J514,0)</f>
        <v>0</v>
      </c>
      <c r="BG514" s="145">
        <f>IF(N514="zákl. přenesená",J514,0)</f>
        <v>0</v>
      </c>
      <c r="BH514" s="145">
        <f>IF(N514="sníž. přenesená",J514,0)</f>
        <v>0</v>
      </c>
      <c r="BI514" s="145">
        <f>IF(N514="nulová",J514,0)</f>
        <v>0</v>
      </c>
      <c r="BJ514" s="19" t="s">
        <v>79</v>
      </c>
      <c r="BK514" s="145">
        <f>ROUND(I514*H514,2)</f>
        <v>0</v>
      </c>
      <c r="BL514" s="19" t="s">
        <v>139</v>
      </c>
      <c r="BM514" s="144" t="s">
        <v>1641</v>
      </c>
    </row>
    <row r="515" spans="2:65" s="1" customFormat="1" ht="10.199999999999999">
      <c r="B515" s="34"/>
      <c r="D515" s="146" t="s">
        <v>141</v>
      </c>
      <c r="F515" s="147" t="s">
        <v>1640</v>
      </c>
      <c r="I515" s="148"/>
      <c r="L515" s="34"/>
      <c r="M515" s="149"/>
      <c r="T515" s="55"/>
      <c r="AT515" s="19" t="s">
        <v>141</v>
      </c>
      <c r="AU515" s="19" t="s">
        <v>154</v>
      </c>
    </row>
    <row r="516" spans="2:65" s="13" customFormat="1" ht="10.199999999999999">
      <c r="B516" s="158"/>
      <c r="D516" s="146" t="s">
        <v>145</v>
      </c>
      <c r="E516" s="159" t="s">
        <v>19</v>
      </c>
      <c r="F516" s="160" t="s">
        <v>1642</v>
      </c>
      <c r="H516" s="161">
        <v>0.45</v>
      </c>
      <c r="I516" s="162"/>
      <c r="L516" s="158"/>
      <c r="M516" s="163"/>
      <c r="T516" s="164"/>
      <c r="AT516" s="159" t="s">
        <v>145</v>
      </c>
      <c r="AU516" s="159" t="s">
        <v>154</v>
      </c>
      <c r="AV516" s="13" t="s">
        <v>81</v>
      </c>
      <c r="AW516" s="13" t="s">
        <v>33</v>
      </c>
      <c r="AX516" s="13" t="s">
        <v>79</v>
      </c>
      <c r="AY516" s="159" t="s">
        <v>132</v>
      </c>
    </row>
    <row r="517" spans="2:65" s="1" customFormat="1" ht="24.15" customHeight="1">
      <c r="B517" s="34"/>
      <c r="C517" s="133" t="s">
        <v>1643</v>
      </c>
      <c r="D517" s="133" t="s">
        <v>134</v>
      </c>
      <c r="E517" s="134" t="s">
        <v>1644</v>
      </c>
      <c r="F517" s="135" t="s">
        <v>1645</v>
      </c>
      <c r="G517" s="136" t="s">
        <v>137</v>
      </c>
      <c r="H517" s="137">
        <v>3000</v>
      </c>
      <c r="I517" s="138"/>
      <c r="J517" s="139">
        <f>ROUND(I517*H517,2)</f>
        <v>0</v>
      </c>
      <c r="K517" s="135" t="s">
        <v>138</v>
      </c>
      <c r="L517" s="34"/>
      <c r="M517" s="140" t="s">
        <v>19</v>
      </c>
      <c r="N517" s="141" t="s">
        <v>43</v>
      </c>
      <c r="P517" s="142">
        <f>O517*H517</f>
        <v>0</v>
      </c>
      <c r="Q517" s="142">
        <v>0</v>
      </c>
      <c r="R517" s="142">
        <f>Q517*H517</f>
        <v>0</v>
      </c>
      <c r="S517" s="142">
        <v>0</v>
      </c>
      <c r="T517" s="143">
        <f>S517*H517</f>
        <v>0</v>
      </c>
      <c r="AR517" s="144" t="s">
        <v>139</v>
      </c>
      <c r="AT517" s="144" t="s">
        <v>134</v>
      </c>
      <c r="AU517" s="144" t="s">
        <v>154</v>
      </c>
      <c r="AY517" s="19" t="s">
        <v>132</v>
      </c>
      <c r="BE517" s="145">
        <f>IF(N517="základní",J517,0)</f>
        <v>0</v>
      </c>
      <c r="BF517" s="145">
        <f>IF(N517="snížená",J517,0)</f>
        <v>0</v>
      </c>
      <c r="BG517" s="145">
        <f>IF(N517="zákl. přenesená",J517,0)</f>
        <v>0</v>
      </c>
      <c r="BH517" s="145">
        <f>IF(N517="sníž. přenesená",J517,0)</f>
        <v>0</v>
      </c>
      <c r="BI517" s="145">
        <f>IF(N517="nulová",J517,0)</f>
        <v>0</v>
      </c>
      <c r="BJ517" s="19" t="s">
        <v>79</v>
      </c>
      <c r="BK517" s="145">
        <f>ROUND(I517*H517,2)</f>
        <v>0</v>
      </c>
      <c r="BL517" s="19" t="s">
        <v>139</v>
      </c>
      <c r="BM517" s="144" t="s">
        <v>1646</v>
      </c>
    </row>
    <row r="518" spans="2:65" s="1" customFormat="1" ht="19.2">
      <c r="B518" s="34"/>
      <c r="D518" s="146" t="s">
        <v>141</v>
      </c>
      <c r="F518" s="147" t="s">
        <v>1647</v>
      </c>
      <c r="I518" s="148"/>
      <c r="L518" s="34"/>
      <c r="M518" s="149"/>
      <c r="T518" s="55"/>
      <c r="AT518" s="19" t="s">
        <v>141</v>
      </c>
      <c r="AU518" s="19" t="s">
        <v>154</v>
      </c>
    </row>
    <row r="519" spans="2:65" s="1" customFormat="1" ht="10.199999999999999">
      <c r="B519" s="34"/>
      <c r="D519" s="150" t="s">
        <v>143</v>
      </c>
      <c r="F519" s="151" t="s">
        <v>1648</v>
      </c>
      <c r="I519" s="148"/>
      <c r="L519" s="34"/>
      <c r="M519" s="149"/>
      <c r="T519" s="55"/>
      <c r="AT519" s="19" t="s">
        <v>143</v>
      </c>
      <c r="AU519" s="19" t="s">
        <v>154</v>
      </c>
    </row>
    <row r="520" spans="2:65" s="13" customFormat="1" ht="10.199999999999999">
      <c r="B520" s="158"/>
      <c r="D520" s="146" t="s">
        <v>145</v>
      </c>
      <c r="E520" s="159" t="s">
        <v>19</v>
      </c>
      <c r="F520" s="160" t="s">
        <v>1649</v>
      </c>
      <c r="H520" s="161">
        <v>3000</v>
      </c>
      <c r="I520" s="162"/>
      <c r="L520" s="158"/>
      <c r="M520" s="163"/>
      <c r="T520" s="164"/>
      <c r="AT520" s="159" t="s">
        <v>145</v>
      </c>
      <c r="AU520" s="159" t="s">
        <v>154</v>
      </c>
      <c r="AV520" s="13" t="s">
        <v>81</v>
      </c>
      <c r="AW520" s="13" t="s">
        <v>33</v>
      </c>
      <c r="AX520" s="13" t="s">
        <v>79</v>
      </c>
      <c r="AY520" s="159" t="s">
        <v>132</v>
      </c>
    </row>
    <row r="521" spans="2:65" s="1" customFormat="1" ht="24.15" customHeight="1">
      <c r="B521" s="34"/>
      <c r="C521" s="133" t="s">
        <v>1650</v>
      </c>
      <c r="D521" s="133" t="s">
        <v>134</v>
      </c>
      <c r="E521" s="134" t="s">
        <v>1137</v>
      </c>
      <c r="F521" s="135" t="s">
        <v>1138</v>
      </c>
      <c r="G521" s="136" t="s">
        <v>242</v>
      </c>
      <c r="H521" s="137">
        <v>9</v>
      </c>
      <c r="I521" s="138"/>
      <c r="J521" s="139">
        <f>ROUND(I521*H521,2)</f>
        <v>0</v>
      </c>
      <c r="K521" s="135" t="s">
        <v>19</v>
      </c>
      <c r="L521" s="34"/>
      <c r="M521" s="140" t="s">
        <v>19</v>
      </c>
      <c r="N521" s="141" t="s">
        <v>43</v>
      </c>
      <c r="P521" s="142">
        <f>O521*H521</f>
        <v>0</v>
      </c>
      <c r="Q521" s="142">
        <v>0</v>
      </c>
      <c r="R521" s="142">
        <f>Q521*H521</f>
        <v>0</v>
      </c>
      <c r="S521" s="142">
        <v>0</v>
      </c>
      <c r="T521" s="143">
        <f>S521*H521</f>
        <v>0</v>
      </c>
      <c r="AR521" s="144" t="s">
        <v>139</v>
      </c>
      <c r="AT521" s="144" t="s">
        <v>134</v>
      </c>
      <c r="AU521" s="144" t="s">
        <v>154</v>
      </c>
      <c r="AY521" s="19" t="s">
        <v>132</v>
      </c>
      <c r="BE521" s="145">
        <f>IF(N521="základní",J521,0)</f>
        <v>0</v>
      </c>
      <c r="BF521" s="145">
        <f>IF(N521="snížená",J521,0)</f>
        <v>0</v>
      </c>
      <c r="BG521" s="145">
        <f>IF(N521="zákl. přenesená",J521,0)</f>
        <v>0</v>
      </c>
      <c r="BH521" s="145">
        <f>IF(N521="sníž. přenesená",J521,0)</f>
        <v>0</v>
      </c>
      <c r="BI521" s="145">
        <f>IF(N521="nulová",J521,0)</f>
        <v>0</v>
      </c>
      <c r="BJ521" s="19" t="s">
        <v>79</v>
      </c>
      <c r="BK521" s="145">
        <f>ROUND(I521*H521,2)</f>
        <v>0</v>
      </c>
      <c r="BL521" s="19" t="s">
        <v>139</v>
      </c>
      <c r="BM521" s="144" t="s">
        <v>1651</v>
      </c>
    </row>
    <row r="522" spans="2:65" s="1" customFormat="1" ht="19.2">
      <c r="B522" s="34"/>
      <c r="D522" s="146" t="s">
        <v>141</v>
      </c>
      <c r="F522" s="147" t="s">
        <v>1138</v>
      </c>
      <c r="I522" s="148"/>
      <c r="L522" s="34"/>
      <c r="M522" s="149"/>
      <c r="T522" s="55"/>
      <c r="AT522" s="19" t="s">
        <v>141</v>
      </c>
      <c r="AU522" s="19" t="s">
        <v>154</v>
      </c>
    </row>
    <row r="523" spans="2:65" s="1" customFormat="1" ht="16.5" customHeight="1">
      <c r="B523" s="34"/>
      <c r="C523" s="133" t="s">
        <v>1652</v>
      </c>
      <c r="D523" s="133" t="s">
        <v>134</v>
      </c>
      <c r="E523" s="134" t="s">
        <v>1270</v>
      </c>
      <c r="F523" s="135" t="s">
        <v>1271</v>
      </c>
      <c r="G523" s="136" t="s">
        <v>212</v>
      </c>
      <c r="H523" s="137">
        <v>14.6</v>
      </c>
      <c r="I523" s="138"/>
      <c r="J523" s="139">
        <f>ROUND(I523*H523,2)</f>
        <v>0</v>
      </c>
      <c r="K523" s="135" t="s">
        <v>138</v>
      </c>
      <c r="L523" s="34"/>
      <c r="M523" s="140" t="s">
        <v>19</v>
      </c>
      <c r="N523" s="141" t="s">
        <v>43</v>
      </c>
      <c r="P523" s="142">
        <f>O523*H523</f>
        <v>0</v>
      </c>
      <c r="Q523" s="142">
        <v>0</v>
      </c>
      <c r="R523" s="142">
        <f>Q523*H523</f>
        <v>0</v>
      </c>
      <c r="S523" s="142">
        <v>0</v>
      </c>
      <c r="T523" s="143">
        <f>S523*H523</f>
        <v>0</v>
      </c>
      <c r="AR523" s="144" t="s">
        <v>139</v>
      </c>
      <c r="AT523" s="144" t="s">
        <v>134</v>
      </c>
      <c r="AU523" s="144" t="s">
        <v>154</v>
      </c>
      <c r="AY523" s="19" t="s">
        <v>132</v>
      </c>
      <c r="BE523" s="145">
        <f>IF(N523="základní",J523,0)</f>
        <v>0</v>
      </c>
      <c r="BF523" s="145">
        <f>IF(N523="snížená",J523,0)</f>
        <v>0</v>
      </c>
      <c r="BG523" s="145">
        <f>IF(N523="zákl. přenesená",J523,0)</f>
        <v>0</v>
      </c>
      <c r="BH523" s="145">
        <f>IF(N523="sníž. přenesená",J523,0)</f>
        <v>0</v>
      </c>
      <c r="BI523" s="145">
        <f>IF(N523="nulová",J523,0)</f>
        <v>0</v>
      </c>
      <c r="BJ523" s="19" t="s">
        <v>79</v>
      </c>
      <c r="BK523" s="145">
        <f>ROUND(I523*H523,2)</f>
        <v>0</v>
      </c>
      <c r="BL523" s="19" t="s">
        <v>139</v>
      </c>
      <c r="BM523" s="144" t="s">
        <v>1653</v>
      </c>
    </row>
    <row r="524" spans="2:65" s="1" customFormat="1" ht="10.199999999999999">
      <c r="B524" s="34"/>
      <c r="D524" s="146" t="s">
        <v>141</v>
      </c>
      <c r="F524" s="147" t="s">
        <v>1273</v>
      </c>
      <c r="I524" s="148"/>
      <c r="L524" s="34"/>
      <c r="M524" s="149"/>
      <c r="T524" s="55"/>
      <c r="AT524" s="19" t="s">
        <v>141</v>
      </c>
      <c r="AU524" s="19" t="s">
        <v>154</v>
      </c>
    </row>
    <row r="525" spans="2:65" s="1" customFormat="1" ht="10.199999999999999">
      <c r="B525" s="34"/>
      <c r="D525" s="150" t="s">
        <v>143</v>
      </c>
      <c r="F525" s="151" t="s">
        <v>1274</v>
      </c>
      <c r="I525" s="148"/>
      <c r="L525" s="34"/>
      <c r="M525" s="149"/>
      <c r="T525" s="55"/>
      <c r="AT525" s="19" t="s">
        <v>143</v>
      </c>
      <c r="AU525" s="19" t="s">
        <v>154</v>
      </c>
    </row>
    <row r="526" spans="2:65" s="13" customFormat="1" ht="10.199999999999999">
      <c r="B526" s="158"/>
      <c r="D526" s="146" t="s">
        <v>145</v>
      </c>
      <c r="E526" s="159" t="s">
        <v>19</v>
      </c>
      <c r="F526" s="160" t="s">
        <v>1654</v>
      </c>
      <c r="H526" s="161">
        <v>4.9000000000000004</v>
      </c>
      <c r="I526" s="162"/>
      <c r="L526" s="158"/>
      <c r="M526" s="163"/>
      <c r="T526" s="164"/>
      <c r="AT526" s="159" t="s">
        <v>145</v>
      </c>
      <c r="AU526" s="159" t="s">
        <v>154</v>
      </c>
      <c r="AV526" s="13" t="s">
        <v>81</v>
      </c>
      <c r="AW526" s="13" t="s">
        <v>33</v>
      </c>
      <c r="AX526" s="13" t="s">
        <v>72</v>
      </c>
      <c r="AY526" s="159" t="s">
        <v>132</v>
      </c>
    </row>
    <row r="527" spans="2:65" s="13" customFormat="1" ht="20.399999999999999">
      <c r="B527" s="158"/>
      <c r="D527" s="146" t="s">
        <v>145</v>
      </c>
      <c r="E527" s="159" t="s">
        <v>19</v>
      </c>
      <c r="F527" s="160" t="s">
        <v>1655</v>
      </c>
      <c r="H527" s="161">
        <v>7</v>
      </c>
      <c r="I527" s="162"/>
      <c r="L527" s="158"/>
      <c r="M527" s="163"/>
      <c r="T527" s="164"/>
      <c r="AT527" s="159" t="s">
        <v>145</v>
      </c>
      <c r="AU527" s="159" t="s">
        <v>154</v>
      </c>
      <c r="AV527" s="13" t="s">
        <v>81</v>
      </c>
      <c r="AW527" s="13" t="s">
        <v>33</v>
      </c>
      <c r="AX527" s="13" t="s">
        <v>72</v>
      </c>
      <c r="AY527" s="159" t="s">
        <v>132</v>
      </c>
    </row>
    <row r="528" spans="2:65" s="13" customFormat="1" ht="10.199999999999999">
      <c r="B528" s="158"/>
      <c r="D528" s="146" t="s">
        <v>145</v>
      </c>
      <c r="E528" s="159" t="s">
        <v>19</v>
      </c>
      <c r="F528" s="160" t="s">
        <v>1656</v>
      </c>
      <c r="H528" s="161">
        <v>1.5</v>
      </c>
      <c r="I528" s="162"/>
      <c r="L528" s="158"/>
      <c r="M528" s="163"/>
      <c r="T528" s="164"/>
      <c r="AT528" s="159" t="s">
        <v>145</v>
      </c>
      <c r="AU528" s="159" t="s">
        <v>154</v>
      </c>
      <c r="AV528" s="13" t="s">
        <v>81</v>
      </c>
      <c r="AW528" s="13" t="s">
        <v>33</v>
      </c>
      <c r="AX528" s="13" t="s">
        <v>72</v>
      </c>
      <c r="AY528" s="159" t="s">
        <v>132</v>
      </c>
    </row>
    <row r="529" spans="2:65" s="13" customFormat="1" ht="10.199999999999999">
      <c r="B529" s="158"/>
      <c r="D529" s="146" t="s">
        <v>145</v>
      </c>
      <c r="E529" s="159" t="s">
        <v>19</v>
      </c>
      <c r="F529" s="160" t="s">
        <v>1657</v>
      </c>
      <c r="H529" s="161">
        <v>1.2</v>
      </c>
      <c r="I529" s="162"/>
      <c r="L529" s="158"/>
      <c r="M529" s="163"/>
      <c r="T529" s="164"/>
      <c r="AT529" s="159" t="s">
        <v>145</v>
      </c>
      <c r="AU529" s="159" t="s">
        <v>154</v>
      </c>
      <c r="AV529" s="13" t="s">
        <v>81</v>
      </c>
      <c r="AW529" s="13" t="s">
        <v>33</v>
      </c>
      <c r="AX529" s="13" t="s">
        <v>72</v>
      </c>
      <c r="AY529" s="159" t="s">
        <v>132</v>
      </c>
    </row>
    <row r="530" spans="2:65" s="14" customFormat="1" ht="10.199999999999999">
      <c r="B530" s="165"/>
      <c r="D530" s="146" t="s">
        <v>145</v>
      </c>
      <c r="E530" s="166" t="s">
        <v>19</v>
      </c>
      <c r="F530" s="167" t="s">
        <v>162</v>
      </c>
      <c r="H530" s="168">
        <v>14.6</v>
      </c>
      <c r="I530" s="169"/>
      <c r="L530" s="165"/>
      <c r="M530" s="170"/>
      <c r="T530" s="171"/>
      <c r="AT530" s="166" t="s">
        <v>145</v>
      </c>
      <c r="AU530" s="166" t="s">
        <v>154</v>
      </c>
      <c r="AV530" s="14" t="s">
        <v>139</v>
      </c>
      <c r="AW530" s="14" t="s">
        <v>33</v>
      </c>
      <c r="AX530" s="14" t="s">
        <v>79</v>
      </c>
      <c r="AY530" s="166" t="s">
        <v>132</v>
      </c>
    </row>
    <row r="531" spans="2:65" s="1" customFormat="1" ht="21.75" customHeight="1">
      <c r="B531" s="34"/>
      <c r="C531" s="133" t="s">
        <v>1658</v>
      </c>
      <c r="D531" s="133" t="s">
        <v>134</v>
      </c>
      <c r="E531" s="134" t="s">
        <v>1277</v>
      </c>
      <c r="F531" s="135" t="s">
        <v>1278</v>
      </c>
      <c r="G531" s="136" t="s">
        <v>212</v>
      </c>
      <c r="H531" s="137">
        <v>14.6</v>
      </c>
      <c r="I531" s="138"/>
      <c r="J531" s="139">
        <f>ROUND(I531*H531,2)</f>
        <v>0</v>
      </c>
      <c r="K531" s="135" t="s">
        <v>138</v>
      </c>
      <c r="L531" s="34"/>
      <c r="M531" s="140" t="s">
        <v>19</v>
      </c>
      <c r="N531" s="141" t="s">
        <v>43</v>
      </c>
      <c r="P531" s="142">
        <f>O531*H531</f>
        <v>0</v>
      </c>
      <c r="Q531" s="142">
        <v>0</v>
      </c>
      <c r="R531" s="142">
        <f>Q531*H531</f>
        <v>0</v>
      </c>
      <c r="S531" s="142">
        <v>0</v>
      </c>
      <c r="T531" s="143">
        <f>S531*H531</f>
        <v>0</v>
      </c>
      <c r="AR531" s="144" t="s">
        <v>139</v>
      </c>
      <c r="AT531" s="144" t="s">
        <v>134</v>
      </c>
      <c r="AU531" s="144" t="s">
        <v>154</v>
      </c>
      <c r="AY531" s="19" t="s">
        <v>132</v>
      </c>
      <c r="BE531" s="145">
        <f>IF(N531="základní",J531,0)</f>
        <v>0</v>
      </c>
      <c r="BF531" s="145">
        <f>IF(N531="snížená",J531,0)</f>
        <v>0</v>
      </c>
      <c r="BG531" s="145">
        <f>IF(N531="zákl. přenesená",J531,0)</f>
        <v>0</v>
      </c>
      <c r="BH531" s="145">
        <f>IF(N531="sníž. přenesená",J531,0)</f>
        <v>0</v>
      </c>
      <c r="BI531" s="145">
        <f>IF(N531="nulová",J531,0)</f>
        <v>0</v>
      </c>
      <c r="BJ531" s="19" t="s">
        <v>79</v>
      </c>
      <c r="BK531" s="145">
        <f>ROUND(I531*H531,2)</f>
        <v>0</v>
      </c>
      <c r="BL531" s="19" t="s">
        <v>139</v>
      </c>
      <c r="BM531" s="144" t="s">
        <v>1659</v>
      </c>
    </row>
    <row r="532" spans="2:65" s="1" customFormat="1" ht="10.199999999999999">
      <c r="B532" s="34"/>
      <c r="D532" s="146" t="s">
        <v>141</v>
      </c>
      <c r="F532" s="147" t="s">
        <v>1280</v>
      </c>
      <c r="I532" s="148"/>
      <c r="L532" s="34"/>
      <c r="M532" s="149"/>
      <c r="T532" s="55"/>
      <c r="AT532" s="19" t="s">
        <v>141</v>
      </c>
      <c r="AU532" s="19" t="s">
        <v>154</v>
      </c>
    </row>
    <row r="533" spans="2:65" s="1" customFormat="1" ht="10.199999999999999">
      <c r="B533" s="34"/>
      <c r="D533" s="150" t="s">
        <v>143</v>
      </c>
      <c r="F533" s="151" t="s">
        <v>1281</v>
      </c>
      <c r="I533" s="148"/>
      <c r="L533" s="34"/>
      <c r="M533" s="149"/>
      <c r="T533" s="55"/>
      <c r="AT533" s="19" t="s">
        <v>143</v>
      </c>
      <c r="AU533" s="19" t="s">
        <v>154</v>
      </c>
    </row>
    <row r="534" spans="2:65" s="1" customFormat="1" ht="24.15" customHeight="1">
      <c r="B534" s="34"/>
      <c r="C534" s="133" t="s">
        <v>1660</v>
      </c>
      <c r="D534" s="133" t="s">
        <v>134</v>
      </c>
      <c r="E534" s="134" t="s">
        <v>1282</v>
      </c>
      <c r="F534" s="135" t="s">
        <v>1283</v>
      </c>
      <c r="G534" s="136" t="s">
        <v>212</v>
      </c>
      <c r="H534" s="137">
        <v>14.6</v>
      </c>
      <c r="I534" s="138"/>
      <c r="J534" s="139">
        <f>ROUND(I534*H534,2)</f>
        <v>0</v>
      </c>
      <c r="K534" s="135" t="s">
        <v>138</v>
      </c>
      <c r="L534" s="34"/>
      <c r="M534" s="140" t="s">
        <v>19</v>
      </c>
      <c r="N534" s="141" t="s">
        <v>43</v>
      </c>
      <c r="P534" s="142">
        <f>O534*H534</f>
        <v>0</v>
      </c>
      <c r="Q534" s="142">
        <v>0</v>
      </c>
      <c r="R534" s="142">
        <f>Q534*H534</f>
        <v>0</v>
      </c>
      <c r="S534" s="142">
        <v>0</v>
      </c>
      <c r="T534" s="143">
        <f>S534*H534</f>
        <v>0</v>
      </c>
      <c r="AR534" s="144" t="s">
        <v>139</v>
      </c>
      <c r="AT534" s="144" t="s">
        <v>134</v>
      </c>
      <c r="AU534" s="144" t="s">
        <v>154</v>
      </c>
      <c r="AY534" s="19" t="s">
        <v>132</v>
      </c>
      <c r="BE534" s="145">
        <f>IF(N534="základní",J534,0)</f>
        <v>0</v>
      </c>
      <c r="BF534" s="145">
        <f>IF(N534="snížená",J534,0)</f>
        <v>0</v>
      </c>
      <c r="BG534" s="145">
        <f>IF(N534="zákl. přenesená",J534,0)</f>
        <v>0</v>
      </c>
      <c r="BH534" s="145">
        <f>IF(N534="sníž. přenesená",J534,0)</f>
        <v>0</v>
      </c>
      <c r="BI534" s="145">
        <f>IF(N534="nulová",J534,0)</f>
        <v>0</v>
      </c>
      <c r="BJ534" s="19" t="s">
        <v>79</v>
      </c>
      <c r="BK534" s="145">
        <f>ROUND(I534*H534,2)</f>
        <v>0</v>
      </c>
      <c r="BL534" s="19" t="s">
        <v>139</v>
      </c>
      <c r="BM534" s="144" t="s">
        <v>1661</v>
      </c>
    </row>
    <row r="535" spans="2:65" s="1" customFormat="1" ht="19.2">
      <c r="B535" s="34"/>
      <c r="D535" s="146" t="s">
        <v>141</v>
      </c>
      <c r="F535" s="147" t="s">
        <v>1285</v>
      </c>
      <c r="I535" s="148"/>
      <c r="L535" s="34"/>
      <c r="M535" s="149"/>
      <c r="T535" s="55"/>
      <c r="AT535" s="19" t="s">
        <v>141</v>
      </c>
      <c r="AU535" s="19" t="s">
        <v>154</v>
      </c>
    </row>
    <row r="536" spans="2:65" s="1" customFormat="1" ht="10.199999999999999">
      <c r="B536" s="34"/>
      <c r="D536" s="150" t="s">
        <v>143</v>
      </c>
      <c r="F536" s="151" t="s">
        <v>1286</v>
      </c>
      <c r="I536" s="148"/>
      <c r="L536" s="34"/>
      <c r="M536" s="149"/>
      <c r="T536" s="55"/>
      <c r="AT536" s="19" t="s">
        <v>143</v>
      </c>
      <c r="AU536" s="19" t="s">
        <v>154</v>
      </c>
    </row>
    <row r="537" spans="2:65" s="1" customFormat="1" ht="16.5" customHeight="1">
      <c r="B537" s="34"/>
      <c r="C537" s="179" t="s">
        <v>1662</v>
      </c>
      <c r="D537" s="179" t="s">
        <v>329</v>
      </c>
      <c r="E537" s="180" t="s">
        <v>1287</v>
      </c>
      <c r="F537" s="181" t="s">
        <v>1288</v>
      </c>
      <c r="G537" s="182" t="s">
        <v>212</v>
      </c>
      <c r="H537" s="183">
        <v>14.6</v>
      </c>
      <c r="I537" s="184"/>
      <c r="J537" s="185">
        <f>ROUND(I537*H537,2)</f>
        <v>0</v>
      </c>
      <c r="K537" s="181" t="s">
        <v>138</v>
      </c>
      <c r="L537" s="186"/>
      <c r="M537" s="187" t="s">
        <v>19</v>
      </c>
      <c r="N537" s="188" t="s">
        <v>43</v>
      </c>
      <c r="P537" s="142">
        <f>O537*H537</f>
        <v>0</v>
      </c>
      <c r="Q537" s="142">
        <v>0</v>
      </c>
      <c r="R537" s="142">
        <f>Q537*H537</f>
        <v>0</v>
      </c>
      <c r="S537" s="142">
        <v>0</v>
      </c>
      <c r="T537" s="143">
        <f>S537*H537</f>
        <v>0</v>
      </c>
      <c r="AR537" s="144" t="s">
        <v>193</v>
      </c>
      <c r="AT537" s="144" t="s">
        <v>329</v>
      </c>
      <c r="AU537" s="144" t="s">
        <v>154</v>
      </c>
      <c r="AY537" s="19" t="s">
        <v>132</v>
      </c>
      <c r="BE537" s="145">
        <f>IF(N537="základní",J537,0)</f>
        <v>0</v>
      </c>
      <c r="BF537" s="145">
        <f>IF(N537="snížená",J537,0)</f>
        <v>0</v>
      </c>
      <c r="BG537" s="145">
        <f>IF(N537="zákl. přenesená",J537,0)</f>
        <v>0</v>
      </c>
      <c r="BH537" s="145">
        <f>IF(N537="sníž. přenesená",J537,0)</f>
        <v>0</v>
      </c>
      <c r="BI537" s="145">
        <f>IF(N537="nulová",J537,0)</f>
        <v>0</v>
      </c>
      <c r="BJ537" s="19" t="s">
        <v>79</v>
      </c>
      <c r="BK537" s="145">
        <f>ROUND(I537*H537,2)</f>
        <v>0</v>
      </c>
      <c r="BL537" s="19" t="s">
        <v>139</v>
      </c>
      <c r="BM537" s="144" t="s">
        <v>1663</v>
      </c>
    </row>
    <row r="538" spans="2:65" s="1" customFormat="1" ht="10.199999999999999">
      <c r="B538" s="34"/>
      <c r="D538" s="146" t="s">
        <v>141</v>
      </c>
      <c r="F538" s="147" t="s">
        <v>1288</v>
      </c>
      <c r="I538" s="148"/>
      <c r="L538" s="34"/>
      <c r="M538" s="149"/>
      <c r="T538" s="55"/>
      <c r="AT538" s="19" t="s">
        <v>141</v>
      </c>
      <c r="AU538" s="19" t="s">
        <v>154</v>
      </c>
    </row>
    <row r="539" spans="2:65" s="1" customFormat="1" ht="21.75" customHeight="1">
      <c r="B539" s="34"/>
      <c r="C539" s="133" t="s">
        <v>1664</v>
      </c>
      <c r="D539" s="133" t="s">
        <v>134</v>
      </c>
      <c r="E539" s="134" t="s">
        <v>1665</v>
      </c>
      <c r="F539" s="135" t="s">
        <v>1666</v>
      </c>
      <c r="G539" s="136" t="s">
        <v>422</v>
      </c>
      <c r="H539" s="137">
        <v>14</v>
      </c>
      <c r="I539" s="138"/>
      <c r="J539" s="139">
        <f>ROUND(I539*H539,2)</f>
        <v>0</v>
      </c>
      <c r="K539" s="135" t="s">
        <v>19</v>
      </c>
      <c r="L539" s="34"/>
      <c r="M539" s="140" t="s">
        <v>19</v>
      </c>
      <c r="N539" s="141" t="s">
        <v>43</v>
      </c>
      <c r="P539" s="142">
        <f>O539*H539</f>
        <v>0</v>
      </c>
      <c r="Q539" s="142">
        <v>0</v>
      </c>
      <c r="R539" s="142">
        <f>Q539*H539</f>
        <v>0</v>
      </c>
      <c r="S539" s="142">
        <v>0</v>
      </c>
      <c r="T539" s="143">
        <f>S539*H539</f>
        <v>0</v>
      </c>
      <c r="AR539" s="144" t="s">
        <v>139</v>
      </c>
      <c r="AT539" s="144" t="s">
        <v>134</v>
      </c>
      <c r="AU539" s="144" t="s">
        <v>154</v>
      </c>
      <c r="AY539" s="19" t="s">
        <v>132</v>
      </c>
      <c r="BE539" s="145">
        <f>IF(N539="základní",J539,0)</f>
        <v>0</v>
      </c>
      <c r="BF539" s="145">
        <f>IF(N539="snížená",J539,0)</f>
        <v>0</v>
      </c>
      <c r="BG539" s="145">
        <f>IF(N539="zákl. přenesená",J539,0)</f>
        <v>0</v>
      </c>
      <c r="BH539" s="145">
        <f>IF(N539="sníž. přenesená",J539,0)</f>
        <v>0</v>
      </c>
      <c r="BI539" s="145">
        <f>IF(N539="nulová",J539,0)</f>
        <v>0</v>
      </c>
      <c r="BJ539" s="19" t="s">
        <v>79</v>
      </c>
      <c r="BK539" s="145">
        <f>ROUND(I539*H539,2)</f>
        <v>0</v>
      </c>
      <c r="BL539" s="19" t="s">
        <v>139</v>
      </c>
      <c r="BM539" s="144" t="s">
        <v>1667</v>
      </c>
    </row>
    <row r="540" spans="2:65" s="1" customFormat="1" ht="10.199999999999999">
      <c r="B540" s="34"/>
      <c r="D540" s="146" t="s">
        <v>141</v>
      </c>
      <c r="F540" s="147" t="s">
        <v>1666</v>
      </c>
      <c r="I540" s="148"/>
      <c r="L540" s="34"/>
      <c r="M540" s="149"/>
      <c r="T540" s="55"/>
      <c r="AT540" s="19" t="s">
        <v>141</v>
      </c>
      <c r="AU540" s="19" t="s">
        <v>154</v>
      </c>
    </row>
    <row r="541" spans="2:65" s="13" customFormat="1" ht="10.199999999999999">
      <c r="B541" s="158"/>
      <c r="D541" s="146" t="s">
        <v>145</v>
      </c>
      <c r="E541" s="159" t="s">
        <v>19</v>
      </c>
      <c r="F541" s="160" t="s">
        <v>1668</v>
      </c>
      <c r="H541" s="161">
        <v>14</v>
      </c>
      <c r="I541" s="162"/>
      <c r="L541" s="158"/>
      <c r="M541" s="163"/>
      <c r="T541" s="164"/>
      <c r="AT541" s="159" t="s">
        <v>145</v>
      </c>
      <c r="AU541" s="159" t="s">
        <v>154</v>
      </c>
      <c r="AV541" s="13" t="s">
        <v>81</v>
      </c>
      <c r="AW541" s="13" t="s">
        <v>33</v>
      </c>
      <c r="AX541" s="13" t="s">
        <v>79</v>
      </c>
      <c r="AY541" s="159" t="s">
        <v>132</v>
      </c>
    </row>
    <row r="542" spans="2:65" s="11" customFormat="1" ht="20.85" customHeight="1">
      <c r="B542" s="121"/>
      <c r="D542" s="122" t="s">
        <v>71</v>
      </c>
      <c r="E542" s="131" t="s">
        <v>1669</v>
      </c>
      <c r="F542" s="131" t="s">
        <v>1670</v>
      </c>
      <c r="I542" s="124"/>
      <c r="J542" s="132">
        <f>BK542</f>
        <v>0</v>
      </c>
      <c r="L542" s="121"/>
      <c r="M542" s="126"/>
      <c r="P542" s="127">
        <f>SUM(P543:P591)</f>
        <v>0</v>
      </c>
      <c r="R542" s="127">
        <f>SUM(R543:R591)</f>
        <v>4.5000000000000004E-4</v>
      </c>
      <c r="T542" s="128">
        <f>SUM(T543:T591)</f>
        <v>0</v>
      </c>
      <c r="AR542" s="122" t="s">
        <v>139</v>
      </c>
      <c r="AT542" s="129" t="s">
        <v>71</v>
      </c>
      <c r="AU542" s="129" t="s">
        <v>81</v>
      </c>
      <c r="AY542" s="122" t="s">
        <v>132</v>
      </c>
      <c r="BK542" s="130">
        <f>SUM(BK543:BK591)</f>
        <v>0</v>
      </c>
    </row>
    <row r="543" spans="2:65" s="1" customFormat="1" ht="33" customHeight="1">
      <c r="B543" s="34"/>
      <c r="C543" s="133" t="s">
        <v>1671</v>
      </c>
      <c r="D543" s="133" t="s">
        <v>134</v>
      </c>
      <c r="E543" s="134" t="s">
        <v>1600</v>
      </c>
      <c r="F543" s="135" t="s">
        <v>1601</v>
      </c>
      <c r="G543" s="136" t="s">
        <v>137</v>
      </c>
      <c r="H543" s="137">
        <v>14</v>
      </c>
      <c r="I543" s="138"/>
      <c r="J543" s="139">
        <f>ROUND(I543*H543,2)</f>
        <v>0</v>
      </c>
      <c r="K543" s="135" t="s">
        <v>138</v>
      </c>
      <c r="L543" s="34"/>
      <c r="M543" s="140" t="s">
        <v>19</v>
      </c>
      <c r="N543" s="141" t="s">
        <v>43</v>
      </c>
      <c r="P543" s="142">
        <f>O543*H543</f>
        <v>0</v>
      </c>
      <c r="Q543" s="142">
        <v>0</v>
      </c>
      <c r="R543" s="142">
        <f>Q543*H543</f>
        <v>0</v>
      </c>
      <c r="S543" s="142">
        <v>0</v>
      </c>
      <c r="T543" s="143">
        <f>S543*H543</f>
        <v>0</v>
      </c>
      <c r="AR543" s="144" t="s">
        <v>139</v>
      </c>
      <c r="AT543" s="144" t="s">
        <v>134</v>
      </c>
      <c r="AU543" s="144" t="s">
        <v>154</v>
      </c>
      <c r="AY543" s="19" t="s">
        <v>132</v>
      </c>
      <c r="BE543" s="145">
        <f>IF(N543="základní",J543,0)</f>
        <v>0</v>
      </c>
      <c r="BF543" s="145">
        <f>IF(N543="snížená",J543,0)</f>
        <v>0</v>
      </c>
      <c r="BG543" s="145">
        <f>IF(N543="zákl. přenesená",J543,0)</f>
        <v>0</v>
      </c>
      <c r="BH543" s="145">
        <f>IF(N543="sníž. přenesená",J543,0)</f>
        <v>0</v>
      </c>
      <c r="BI543" s="145">
        <f>IF(N543="nulová",J543,0)</f>
        <v>0</v>
      </c>
      <c r="BJ543" s="19" t="s">
        <v>79</v>
      </c>
      <c r="BK543" s="145">
        <f>ROUND(I543*H543,2)</f>
        <v>0</v>
      </c>
      <c r="BL543" s="19" t="s">
        <v>139</v>
      </c>
      <c r="BM543" s="144" t="s">
        <v>1672</v>
      </c>
    </row>
    <row r="544" spans="2:65" s="1" customFormat="1" ht="10.199999999999999">
      <c r="B544" s="34"/>
      <c r="D544" s="146" t="s">
        <v>141</v>
      </c>
      <c r="F544" s="147" t="s">
        <v>1603</v>
      </c>
      <c r="I544" s="148"/>
      <c r="L544" s="34"/>
      <c r="M544" s="149"/>
      <c r="T544" s="55"/>
      <c r="AT544" s="19" t="s">
        <v>141</v>
      </c>
      <c r="AU544" s="19" t="s">
        <v>154</v>
      </c>
    </row>
    <row r="545" spans="2:65" s="1" customFormat="1" ht="10.199999999999999">
      <c r="B545" s="34"/>
      <c r="D545" s="150" t="s">
        <v>143</v>
      </c>
      <c r="F545" s="151" t="s">
        <v>1604</v>
      </c>
      <c r="I545" s="148"/>
      <c r="L545" s="34"/>
      <c r="M545" s="149"/>
      <c r="T545" s="55"/>
      <c r="AT545" s="19" t="s">
        <v>143</v>
      </c>
      <c r="AU545" s="19" t="s">
        <v>154</v>
      </c>
    </row>
    <row r="546" spans="2:65" s="13" customFormat="1" ht="10.199999999999999">
      <c r="B546" s="158"/>
      <c r="D546" s="146" t="s">
        <v>145</v>
      </c>
      <c r="E546" s="159" t="s">
        <v>19</v>
      </c>
      <c r="F546" s="160" t="s">
        <v>1605</v>
      </c>
      <c r="H546" s="161">
        <v>14</v>
      </c>
      <c r="I546" s="162"/>
      <c r="L546" s="158"/>
      <c r="M546" s="163"/>
      <c r="T546" s="164"/>
      <c r="AT546" s="159" t="s">
        <v>145</v>
      </c>
      <c r="AU546" s="159" t="s">
        <v>154</v>
      </c>
      <c r="AV546" s="13" t="s">
        <v>81</v>
      </c>
      <c r="AW546" s="13" t="s">
        <v>33</v>
      </c>
      <c r="AX546" s="13" t="s">
        <v>79</v>
      </c>
      <c r="AY546" s="159" t="s">
        <v>132</v>
      </c>
    </row>
    <row r="547" spans="2:65" s="1" customFormat="1" ht="33" customHeight="1">
      <c r="B547" s="34"/>
      <c r="C547" s="133" t="s">
        <v>1673</v>
      </c>
      <c r="D547" s="133" t="s">
        <v>134</v>
      </c>
      <c r="E547" s="134" t="s">
        <v>1607</v>
      </c>
      <c r="F547" s="135" t="s">
        <v>1608</v>
      </c>
      <c r="G547" s="136" t="s">
        <v>137</v>
      </c>
      <c r="H547" s="137">
        <v>140</v>
      </c>
      <c r="I547" s="138"/>
      <c r="J547" s="139">
        <f>ROUND(I547*H547,2)</f>
        <v>0</v>
      </c>
      <c r="K547" s="135" t="s">
        <v>138</v>
      </c>
      <c r="L547" s="34"/>
      <c r="M547" s="140" t="s">
        <v>19</v>
      </c>
      <c r="N547" s="141" t="s">
        <v>43</v>
      </c>
      <c r="P547" s="142">
        <f>O547*H547</f>
        <v>0</v>
      </c>
      <c r="Q547" s="142">
        <v>0</v>
      </c>
      <c r="R547" s="142">
        <f>Q547*H547</f>
        <v>0</v>
      </c>
      <c r="S547" s="142">
        <v>0</v>
      </c>
      <c r="T547" s="143">
        <f>S547*H547</f>
        <v>0</v>
      </c>
      <c r="AR547" s="144" t="s">
        <v>139</v>
      </c>
      <c r="AT547" s="144" t="s">
        <v>134</v>
      </c>
      <c r="AU547" s="144" t="s">
        <v>154</v>
      </c>
      <c r="AY547" s="19" t="s">
        <v>132</v>
      </c>
      <c r="BE547" s="145">
        <f>IF(N547="základní",J547,0)</f>
        <v>0</v>
      </c>
      <c r="BF547" s="145">
        <f>IF(N547="snížená",J547,0)</f>
        <v>0</v>
      </c>
      <c r="BG547" s="145">
        <f>IF(N547="zákl. přenesená",J547,0)</f>
        <v>0</v>
      </c>
      <c r="BH547" s="145">
        <f>IF(N547="sníž. přenesená",J547,0)</f>
        <v>0</v>
      </c>
      <c r="BI547" s="145">
        <f>IF(N547="nulová",J547,0)</f>
        <v>0</v>
      </c>
      <c r="BJ547" s="19" t="s">
        <v>79</v>
      </c>
      <c r="BK547" s="145">
        <f>ROUND(I547*H547,2)</f>
        <v>0</v>
      </c>
      <c r="BL547" s="19" t="s">
        <v>139</v>
      </c>
      <c r="BM547" s="144" t="s">
        <v>1674</v>
      </c>
    </row>
    <row r="548" spans="2:65" s="1" customFormat="1" ht="10.199999999999999">
      <c r="B548" s="34"/>
      <c r="D548" s="146" t="s">
        <v>141</v>
      </c>
      <c r="F548" s="147" t="s">
        <v>1610</v>
      </c>
      <c r="I548" s="148"/>
      <c r="L548" s="34"/>
      <c r="M548" s="149"/>
      <c r="T548" s="55"/>
      <c r="AT548" s="19" t="s">
        <v>141</v>
      </c>
      <c r="AU548" s="19" t="s">
        <v>154</v>
      </c>
    </row>
    <row r="549" spans="2:65" s="1" customFormat="1" ht="10.199999999999999">
      <c r="B549" s="34"/>
      <c r="D549" s="150" t="s">
        <v>143</v>
      </c>
      <c r="F549" s="151" t="s">
        <v>1611</v>
      </c>
      <c r="I549" s="148"/>
      <c r="L549" s="34"/>
      <c r="M549" s="149"/>
      <c r="T549" s="55"/>
      <c r="AT549" s="19" t="s">
        <v>143</v>
      </c>
      <c r="AU549" s="19" t="s">
        <v>154</v>
      </c>
    </row>
    <row r="550" spans="2:65" s="13" customFormat="1" ht="10.199999999999999">
      <c r="B550" s="158"/>
      <c r="D550" s="146" t="s">
        <v>145</v>
      </c>
      <c r="E550" s="159" t="s">
        <v>19</v>
      </c>
      <c r="F550" s="160" t="s">
        <v>1612</v>
      </c>
      <c r="H550" s="161">
        <v>140</v>
      </c>
      <c r="I550" s="162"/>
      <c r="L550" s="158"/>
      <c r="M550" s="163"/>
      <c r="T550" s="164"/>
      <c r="AT550" s="159" t="s">
        <v>145</v>
      </c>
      <c r="AU550" s="159" t="s">
        <v>154</v>
      </c>
      <c r="AV550" s="13" t="s">
        <v>81</v>
      </c>
      <c r="AW550" s="13" t="s">
        <v>33</v>
      </c>
      <c r="AX550" s="13" t="s">
        <v>79</v>
      </c>
      <c r="AY550" s="159" t="s">
        <v>132</v>
      </c>
    </row>
    <row r="551" spans="2:65" s="1" customFormat="1" ht="24.15" customHeight="1">
      <c r="B551" s="34"/>
      <c r="C551" s="133" t="s">
        <v>1675</v>
      </c>
      <c r="D551" s="133" t="s">
        <v>134</v>
      </c>
      <c r="E551" s="134" t="s">
        <v>1614</v>
      </c>
      <c r="F551" s="135" t="s">
        <v>1615</v>
      </c>
      <c r="G551" s="136" t="s">
        <v>137</v>
      </c>
      <c r="H551" s="137">
        <v>165</v>
      </c>
      <c r="I551" s="138"/>
      <c r="J551" s="139">
        <f>ROUND(I551*H551,2)</f>
        <v>0</v>
      </c>
      <c r="K551" s="135" t="s">
        <v>138</v>
      </c>
      <c r="L551" s="34"/>
      <c r="M551" s="140" t="s">
        <v>19</v>
      </c>
      <c r="N551" s="141" t="s">
        <v>43</v>
      </c>
      <c r="P551" s="142">
        <f>O551*H551</f>
        <v>0</v>
      </c>
      <c r="Q551" s="142">
        <v>0</v>
      </c>
      <c r="R551" s="142">
        <f>Q551*H551</f>
        <v>0</v>
      </c>
      <c r="S551" s="142">
        <v>0</v>
      </c>
      <c r="T551" s="143">
        <f>S551*H551</f>
        <v>0</v>
      </c>
      <c r="AR551" s="144" t="s">
        <v>139</v>
      </c>
      <c r="AT551" s="144" t="s">
        <v>134</v>
      </c>
      <c r="AU551" s="144" t="s">
        <v>154</v>
      </c>
      <c r="AY551" s="19" t="s">
        <v>132</v>
      </c>
      <c r="BE551" s="145">
        <f>IF(N551="základní",J551,0)</f>
        <v>0</v>
      </c>
      <c r="BF551" s="145">
        <f>IF(N551="snížená",J551,0)</f>
        <v>0</v>
      </c>
      <c r="BG551" s="145">
        <f>IF(N551="zákl. přenesená",J551,0)</f>
        <v>0</v>
      </c>
      <c r="BH551" s="145">
        <f>IF(N551="sníž. přenesená",J551,0)</f>
        <v>0</v>
      </c>
      <c r="BI551" s="145">
        <f>IF(N551="nulová",J551,0)</f>
        <v>0</v>
      </c>
      <c r="BJ551" s="19" t="s">
        <v>79</v>
      </c>
      <c r="BK551" s="145">
        <f>ROUND(I551*H551,2)</f>
        <v>0</v>
      </c>
      <c r="BL551" s="19" t="s">
        <v>139</v>
      </c>
      <c r="BM551" s="144" t="s">
        <v>1676</v>
      </c>
    </row>
    <row r="552" spans="2:65" s="1" customFormat="1" ht="10.199999999999999">
      <c r="B552" s="34"/>
      <c r="D552" s="146" t="s">
        <v>141</v>
      </c>
      <c r="F552" s="147" t="s">
        <v>1617</v>
      </c>
      <c r="I552" s="148"/>
      <c r="L552" s="34"/>
      <c r="M552" s="149"/>
      <c r="T552" s="55"/>
      <c r="AT552" s="19" t="s">
        <v>141</v>
      </c>
      <c r="AU552" s="19" t="s">
        <v>154</v>
      </c>
    </row>
    <row r="553" spans="2:65" s="1" customFormat="1" ht="10.199999999999999">
      <c r="B553" s="34"/>
      <c r="D553" s="150" t="s">
        <v>143</v>
      </c>
      <c r="F553" s="151" t="s">
        <v>1618</v>
      </c>
      <c r="I553" s="148"/>
      <c r="L553" s="34"/>
      <c r="M553" s="149"/>
      <c r="T553" s="55"/>
      <c r="AT553" s="19" t="s">
        <v>143</v>
      </c>
      <c r="AU553" s="19" t="s">
        <v>154</v>
      </c>
    </row>
    <row r="554" spans="2:65" s="1" customFormat="1" ht="24.15" customHeight="1">
      <c r="B554" s="34"/>
      <c r="C554" s="133" t="s">
        <v>1677</v>
      </c>
      <c r="D554" s="133" t="s">
        <v>134</v>
      </c>
      <c r="E554" s="134" t="s">
        <v>1620</v>
      </c>
      <c r="F554" s="135" t="s">
        <v>1621</v>
      </c>
      <c r="G554" s="136" t="s">
        <v>137</v>
      </c>
      <c r="H554" s="137">
        <v>30</v>
      </c>
      <c r="I554" s="138"/>
      <c r="J554" s="139">
        <f>ROUND(I554*H554,2)</f>
        <v>0</v>
      </c>
      <c r="K554" s="135" t="s">
        <v>138</v>
      </c>
      <c r="L554" s="34"/>
      <c r="M554" s="140" t="s">
        <v>19</v>
      </c>
      <c r="N554" s="141" t="s">
        <v>43</v>
      </c>
      <c r="P554" s="142">
        <f>O554*H554</f>
        <v>0</v>
      </c>
      <c r="Q554" s="142">
        <v>0</v>
      </c>
      <c r="R554" s="142">
        <f>Q554*H554</f>
        <v>0</v>
      </c>
      <c r="S554" s="142">
        <v>0</v>
      </c>
      <c r="T554" s="143">
        <f>S554*H554</f>
        <v>0</v>
      </c>
      <c r="AR554" s="144" t="s">
        <v>139</v>
      </c>
      <c r="AT554" s="144" t="s">
        <v>134</v>
      </c>
      <c r="AU554" s="144" t="s">
        <v>154</v>
      </c>
      <c r="AY554" s="19" t="s">
        <v>132</v>
      </c>
      <c r="BE554" s="145">
        <f>IF(N554="základní",J554,0)</f>
        <v>0</v>
      </c>
      <c r="BF554" s="145">
        <f>IF(N554="snížená",J554,0)</f>
        <v>0</v>
      </c>
      <c r="BG554" s="145">
        <f>IF(N554="zákl. přenesená",J554,0)</f>
        <v>0</v>
      </c>
      <c r="BH554" s="145">
        <f>IF(N554="sníž. přenesená",J554,0)</f>
        <v>0</v>
      </c>
      <c r="BI554" s="145">
        <f>IF(N554="nulová",J554,0)</f>
        <v>0</v>
      </c>
      <c r="BJ554" s="19" t="s">
        <v>79</v>
      </c>
      <c r="BK554" s="145">
        <f>ROUND(I554*H554,2)</f>
        <v>0</v>
      </c>
      <c r="BL554" s="19" t="s">
        <v>139</v>
      </c>
      <c r="BM554" s="144" t="s">
        <v>1678</v>
      </c>
    </row>
    <row r="555" spans="2:65" s="1" customFormat="1" ht="19.2">
      <c r="B555" s="34"/>
      <c r="D555" s="146" t="s">
        <v>141</v>
      </c>
      <c r="F555" s="147" t="s">
        <v>1623</v>
      </c>
      <c r="I555" s="148"/>
      <c r="L555" s="34"/>
      <c r="M555" s="149"/>
      <c r="T555" s="55"/>
      <c r="AT555" s="19" t="s">
        <v>141</v>
      </c>
      <c r="AU555" s="19" t="s">
        <v>154</v>
      </c>
    </row>
    <row r="556" spans="2:65" s="1" customFormat="1" ht="10.199999999999999">
      <c r="B556" s="34"/>
      <c r="D556" s="150" t="s">
        <v>143</v>
      </c>
      <c r="F556" s="151" t="s">
        <v>1624</v>
      </c>
      <c r="I556" s="148"/>
      <c r="L556" s="34"/>
      <c r="M556" s="149"/>
      <c r="T556" s="55"/>
      <c r="AT556" s="19" t="s">
        <v>143</v>
      </c>
      <c r="AU556" s="19" t="s">
        <v>154</v>
      </c>
    </row>
    <row r="557" spans="2:65" s="13" customFormat="1" ht="10.199999999999999">
      <c r="B557" s="158"/>
      <c r="D557" s="146" t="s">
        <v>145</v>
      </c>
      <c r="E557" s="159" t="s">
        <v>19</v>
      </c>
      <c r="F557" s="160" t="s">
        <v>1625</v>
      </c>
      <c r="H557" s="161">
        <v>30</v>
      </c>
      <c r="I557" s="162"/>
      <c r="L557" s="158"/>
      <c r="M557" s="163"/>
      <c r="T557" s="164"/>
      <c r="AT557" s="159" t="s">
        <v>145</v>
      </c>
      <c r="AU557" s="159" t="s">
        <v>154</v>
      </c>
      <c r="AV557" s="13" t="s">
        <v>81</v>
      </c>
      <c r="AW557" s="13" t="s">
        <v>33</v>
      </c>
      <c r="AX557" s="13" t="s">
        <v>79</v>
      </c>
      <c r="AY557" s="159" t="s">
        <v>132</v>
      </c>
    </row>
    <row r="558" spans="2:65" s="1" customFormat="1" ht="24.15" customHeight="1">
      <c r="B558" s="34"/>
      <c r="C558" s="133" t="s">
        <v>1679</v>
      </c>
      <c r="D558" s="133" t="s">
        <v>134</v>
      </c>
      <c r="E558" s="134" t="s">
        <v>1627</v>
      </c>
      <c r="F558" s="135" t="s">
        <v>1628</v>
      </c>
      <c r="G558" s="136" t="s">
        <v>137</v>
      </c>
      <c r="H558" s="137">
        <v>55</v>
      </c>
      <c r="I558" s="138"/>
      <c r="J558" s="139">
        <f>ROUND(I558*H558,2)</f>
        <v>0</v>
      </c>
      <c r="K558" s="135" t="s">
        <v>138</v>
      </c>
      <c r="L558" s="34"/>
      <c r="M558" s="140" t="s">
        <v>19</v>
      </c>
      <c r="N558" s="141" t="s">
        <v>43</v>
      </c>
      <c r="P558" s="142">
        <f>O558*H558</f>
        <v>0</v>
      </c>
      <c r="Q558" s="142">
        <v>0</v>
      </c>
      <c r="R558" s="142">
        <f>Q558*H558</f>
        <v>0</v>
      </c>
      <c r="S558" s="142">
        <v>0</v>
      </c>
      <c r="T558" s="143">
        <f>S558*H558</f>
        <v>0</v>
      </c>
      <c r="AR558" s="144" t="s">
        <v>139</v>
      </c>
      <c r="AT558" s="144" t="s">
        <v>134</v>
      </c>
      <c r="AU558" s="144" t="s">
        <v>154</v>
      </c>
      <c r="AY558" s="19" t="s">
        <v>132</v>
      </c>
      <c r="BE558" s="145">
        <f>IF(N558="základní",J558,0)</f>
        <v>0</v>
      </c>
      <c r="BF558" s="145">
        <f>IF(N558="snížená",J558,0)</f>
        <v>0</v>
      </c>
      <c r="BG558" s="145">
        <f>IF(N558="zákl. přenesená",J558,0)</f>
        <v>0</v>
      </c>
      <c r="BH558" s="145">
        <f>IF(N558="sníž. přenesená",J558,0)</f>
        <v>0</v>
      </c>
      <c r="BI558" s="145">
        <f>IF(N558="nulová",J558,0)</f>
        <v>0</v>
      </c>
      <c r="BJ558" s="19" t="s">
        <v>79</v>
      </c>
      <c r="BK558" s="145">
        <f>ROUND(I558*H558,2)</f>
        <v>0</v>
      </c>
      <c r="BL558" s="19" t="s">
        <v>139</v>
      </c>
      <c r="BM558" s="144" t="s">
        <v>1680</v>
      </c>
    </row>
    <row r="559" spans="2:65" s="1" customFormat="1" ht="19.2">
      <c r="B559" s="34"/>
      <c r="D559" s="146" t="s">
        <v>141</v>
      </c>
      <c r="F559" s="147" t="s">
        <v>1630</v>
      </c>
      <c r="I559" s="148"/>
      <c r="L559" s="34"/>
      <c r="M559" s="149"/>
      <c r="T559" s="55"/>
      <c r="AT559" s="19" t="s">
        <v>141</v>
      </c>
      <c r="AU559" s="19" t="s">
        <v>154</v>
      </c>
    </row>
    <row r="560" spans="2:65" s="1" customFormat="1" ht="10.199999999999999">
      <c r="B560" s="34"/>
      <c r="D560" s="150" t="s">
        <v>143</v>
      </c>
      <c r="F560" s="151" t="s">
        <v>1631</v>
      </c>
      <c r="I560" s="148"/>
      <c r="L560" s="34"/>
      <c r="M560" s="149"/>
      <c r="T560" s="55"/>
      <c r="AT560" s="19" t="s">
        <v>143</v>
      </c>
      <c r="AU560" s="19" t="s">
        <v>154</v>
      </c>
    </row>
    <row r="561" spans="2:65" s="1" customFormat="1" ht="24.15" customHeight="1">
      <c r="B561" s="34"/>
      <c r="C561" s="133" t="s">
        <v>1681</v>
      </c>
      <c r="D561" s="133" t="s">
        <v>134</v>
      </c>
      <c r="E561" s="134" t="s">
        <v>1633</v>
      </c>
      <c r="F561" s="135" t="s">
        <v>1634</v>
      </c>
      <c r="G561" s="136" t="s">
        <v>137</v>
      </c>
      <c r="H561" s="137">
        <v>15</v>
      </c>
      <c r="I561" s="138"/>
      <c r="J561" s="139">
        <f>ROUND(I561*H561,2)</f>
        <v>0</v>
      </c>
      <c r="K561" s="135" t="s">
        <v>138</v>
      </c>
      <c r="L561" s="34"/>
      <c r="M561" s="140" t="s">
        <v>19</v>
      </c>
      <c r="N561" s="141" t="s">
        <v>43</v>
      </c>
      <c r="P561" s="142">
        <f>O561*H561</f>
        <v>0</v>
      </c>
      <c r="Q561" s="142">
        <v>0</v>
      </c>
      <c r="R561" s="142">
        <f>Q561*H561</f>
        <v>0</v>
      </c>
      <c r="S561" s="142">
        <v>0</v>
      </c>
      <c r="T561" s="143">
        <f>S561*H561</f>
        <v>0</v>
      </c>
      <c r="AR561" s="144" t="s">
        <v>139</v>
      </c>
      <c r="AT561" s="144" t="s">
        <v>134</v>
      </c>
      <c r="AU561" s="144" t="s">
        <v>154</v>
      </c>
      <c r="AY561" s="19" t="s">
        <v>132</v>
      </c>
      <c r="BE561" s="145">
        <f>IF(N561="základní",J561,0)</f>
        <v>0</v>
      </c>
      <c r="BF561" s="145">
        <f>IF(N561="snížená",J561,0)</f>
        <v>0</v>
      </c>
      <c r="BG561" s="145">
        <f>IF(N561="zákl. přenesená",J561,0)</f>
        <v>0</v>
      </c>
      <c r="BH561" s="145">
        <f>IF(N561="sníž. přenesená",J561,0)</f>
        <v>0</v>
      </c>
      <c r="BI561" s="145">
        <f>IF(N561="nulová",J561,0)</f>
        <v>0</v>
      </c>
      <c r="BJ561" s="19" t="s">
        <v>79</v>
      </c>
      <c r="BK561" s="145">
        <f>ROUND(I561*H561,2)</f>
        <v>0</v>
      </c>
      <c r="BL561" s="19" t="s">
        <v>139</v>
      </c>
      <c r="BM561" s="144" t="s">
        <v>1682</v>
      </c>
    </row>
    <row r="562" spans="2:65" s="1" customFormat="1" ht="10.199999999999999">
      <c r="B562" s="34"/>
      <c r="D562" s="146" t="s">
        <v>141</v>
      </c>
      <c r="F562" s="147" t="s">
        <v>1636</v>
      </c>
      <c r="I562" s="148"/>
      <c r="L562" s="34"/>
      <c r="M562" s="149"/>
      <c r="T562" s="55"/>
      <c r="AT562" s="19" t="s">
        <v>141</v>
      </c>
      <c r="AU562" s="19" t="s">
        <v>154</v>
      </c>
    </row>
    <row r="563" spans="2:65" s="1" customFormat="1" ht="10.199999999999999">
      <c r="B563" s="34"/>
      <c r="D563" s="150" t="s">
        <v>143</v>
      </c>
      <c r="F563" s="151" t="s">
        <v>1637</v>
      </c>
      <c r="I563" s="148"/>
      <c r="L563" s="34"/>
      <c r="M563" s="149"/>
      <c r="T563" s="55"/>
      <c r="AT563" s="19" t="s">
        <v>143</v>
      </c>
      <c r="AU563" s="19" t="s">
        <v>154</v>
      </c>
    </row>
    <row r="564" spans="2:65" s="13" customFormat="1" ht="10.199999999999999">
      <c r="B564" s="158"/>
      <c r="D564" s="146" t="s">
        <v>145</v>
      </c>
      <c r="E564" s="159" t="s">
        <v>19</v>
      </c>
      <c r="F564" s="160" t="s">
        <v>1017</v>
      </c>
      <c r="H564" s="161">
        <v>15</v>
      </c>
      <c r="I564" s="162"/>
      <c r="L564" s="158"/>
      <c r="M564" s="163"/>
      <c r="T564" s="164"/>
      <c r="AT564" s="159" t="s">
        <v>145</v>
      </c>
      <c r="AU564" s="159" t="s">
        <v>154</v>
      </c>
      <c r="AV564" s="13" t="s">
        <v>81</v>
      </c>
      <c r="AW564" s="13" t="s">
        <v>33</v>
      </c>
      <c r="AX564" s="13" t="s">
        <v>79</v>
      </c>
      <c r="AY564" s="159" t="s">
        <v>132</v>
      </c>
    </row>
    <row r="565" spans="2:65" s="1" customFormat="1" ht="16.5" customHeight="1">
      <c r="B565" s="34"/>
      <c r="C565" s="179" t="s">
        <v>1683</v>
      </c>
      <c r="D565" s="179" t="s">
        <v>329</v>
      </c>
      <c r="E565" s="180" t="s">
        <v>1639</v>
      </c>
      <c r="F565" s="181" t="s">
        <v>1640</v>
      </c>
      <c r="G565" s="182" t="s">
        <v>1213</v>
      </c>
      <c r="H565" s="183">
        <v>0.45</v>
      </c>
      <c r="I565" s="184"/>
      <c r="J565" s="185">
        <f>ROUND(I565*H565,2)</f>
        <v>0</v>
      </c>
      <c r="K565" s="181" t="s">
        <v>138</v>
      </c>
      <c r="L565" s="186"/>
      <c r="M565" s="187" t="s">
        <v>19</v>
      </c>
      <c r="N565" s="188" t="s">
        <v>43</v>
      </c>
      <c r="P565" s="142">
        <f>O565*H565</f>
        <v>0</v>
      </c>
      <c r="Q565" s="142">
        <v>1E-3</v>
      </c>
      <c r="R565" s="142">
        <f>Q565*H565</f>
        <v>4.5000000000000004E-4</v>
      </c>
      <c r="S565" s="142">
        <v>0</v>
      </c>
      <c r="T565" s="143">
        <f>S565*H565</f>
        <v>0</v>
      </c>
      <c r="AR565" s="144" t="s">
        <v>193</v>
      </c>
      <c r="AT565" s="144" t="s">
        <v>329</v>
      </c>
      <c r="AU565" s="144" t="s">
        <v>154</v>
      </c>
      <c r="AY565" s="19" t="s">
        <v>132</v>
      </c>
      <c r="BE565" s="145">
        <f>IF(N565="základní",J565,0)</f>
        <v>0</v>
      </c>
      <c r="BF565" s="145">
        <f>IF(N565="snížená",J565,0)</f>
        <v>0</v>
      </c>
      <c r="BG565" s="145">
        <f>IF(N565="zákl. přenesená",J565,0)</f>
        <v>0</v>
      </c>
      <c r="BH565" s="145">
        <f>IF(N565="sníž. přenesená",J565,0)</f>
        <v>0</v>
      </c>
      <c r="BI565" s="145">
        <f>IF(N565="nulová",J565,0)</f>
        <v>0</v>
      </c>
      <c r="BJ565" s="19" t="s">
        <v>79</v>
      </c>
      <c r="BK565" s="145">
        <f>ROUND(I565*H565,2)</f>
        <v>0</v>
      </c>
      <c r="BL565" s="19" t="s">
        <v>139</v>
      </c>
      <c r="BM565" s="144" t="s">
        <v>1684</v>
      </c>
    </row>
    <row r="566" spans="2:65" s="1" customFormat="1" ht="10.199999999999999">
      <c r="B566" s="34"/>
      <c r="D566" s="146" t="s">
        <v>141</v>
      </c>
      <c r="F566" s="147" t="s">
        <v>1640</v>
      </c>
      <c r="I566" s="148"/>
      <c r="L566" s="34"/>
      <c r="M566" s="149"/>
      <c r="T566" s="55"/>
      <c r="AT566" s="19" t="s">
        <v>141</v>
      </c>
      <c r="AU566" s="19" t="s">
        <v>154</v>
      </c>
    </row>
    <row r="567" spans="2:65" s="13" customFormat="1" ht="10.199999999999999">
      <c r="B567" s="158"/>
      <c r="D567" s="146" t="s">
        <v>145</v>
      </c>
      <c r="E567" s="159" t="s">
        <v>19</v>
      </c>
      <c r="F567" s="160" t="s">
        <v>1642</v>
      </c>
      <c r="H567" s="161">
        <v>0.45</v>
      </c>
      <c r="I567" s="162"/>
      <c r="L567" s="158"/>
      <c r="M567" s="163"/>
      <c r="T567" s="164"/>
      <c r="AT567" s="159" t="s">
        <v>145</v>
      </c>
      <c r="AU567" s="159" t="s">
        <v>154</v>
      </c>
      <c r="AV567" s="13" t="s">
        <v>81</v>
      </c>
      <c r="AW567" s="13" t="s">
        <v>33</v>
      </c>
      <c r="AX567" s="13" t="s">
        <v>79</v>
      </c>
      <c r="AY567" s="159" t="s">
        <v>132</v>
      </c>
    </row>
    <row r="568" spans="2:65" s="1" customFormat="1" ht="24.15" customHeight="1">
      <c r="B568" s="34"/>
      <c r="C568" s="133" t="s">
        <v>1685</v>
      </c>
      <c r="D568" s="133" t="s">
        <v>134</v>
      </c>
      <c r="E568" s="134" t="s">
        <v>1644</v>
      </c>
      <c r="F568" s="135" t="s">
        <v>1645</v>
      </c>
      <c r="G568" s="136" t="s">
        <v>137</v>
      </c>
      <c r="H568" s="137">
        <v>3000</v>
      </c>
      <c r="I568" s="138"/>
      <c r="J568" s="139">
        <f>ROUND(I568*H568,2)</f>
        <v>0</v>
      </c>
      <c r="K568" s="135" t="s">
        <v>138</v>
      </c>
      <c r="L568" s="34"/>
      <c r="M568" s="140" t="s">
        <v>19</v>
      </c>
      <c r="N568" s="141" t="s">
        <v>43</v>
      </c>
      <c r="P568" s="142">
        <f>O568*H568</f>
        <v>0</v>
      </c>
      <c r="Q568" s="142">
        <v>0</v>
      </c>
      <c r="R568" s="142">
        <f>Q568*H568</f>
        <v>0</v>
      </c>
      <c r="S568" s="142">
        <v>0</v>
      </c>
      <c r="T568" s="143">
        <f>S568*H568</f>
        <v>0</v>
      </c>
      <c r="AR568" s="144" t="s">
        <v>139</v>
      </c>
      <c r="AT568" s="144" t="s">
        <v>134</v>
      </c>
      <c r="AU568" s="144" t="s">
        <v>154</v>
      </c>
      <c r="AY568" s="19" t="s">
        <v>132</v>
      </c>
      <c r="BE568" s="145">
        <f>IF(N568="základní",J568,0)</f>
        <v>0</v>
      </c>
      <c r="BF568" s="145">
        <f>IF(N568="snížená",J568,0)</f>
        <v>0</v>
      </c>
      <c r="BG568" s="145">
        <f>IF(N568="zákl. přenesená",J568,0)</f>
        <v>0</v>
      </c>
      <c r="BH568" s="145">
        <f>IF(N568="sníž. přenesená",J568,0)</f>
        <v>0</v>
      </c>
      <c r="BI568" s="145">
        <f>IF(N568="nulová",J568,0)</f>
        <v>0</v>
      </c>
      <c r="BJ568" s="19" t="s">
        <v>79</v>
      </c>
      <c r="BK568" s="145">
        <f>ROUND(I568*H568,2)</f>
        <v>0</v>
      </c>
      <c r="BL568" s="19" t="s">
        <v>139</v>
      </c>
      <c r="BM568" s="144" t="s">
        <v>1686</v>
      </c>
    </row>
    <row r="569" spans="2:65" s="1" customFormat="1" ht="19.2">
      <c r="B569" s="34"/>
      <c r="D569" s="146" t="s">
        <v>141</v>
      </c>
      <c r="F569" s="147" t="s">
        <v>1647</v>
      </c>
      <c r="I569" s="148"/>
      <c r="L569" s="34"/>
      <c r="M569" s="149"/>
      <c r="T569" s="55"/>
      <c r="AT569" s="19" t="s">
        <v>141</v>
      </c>
      <c r="AU569" s="19" t="s">
        <v>154</v>
      </c>
    </row>
    <row r="570" spans="2:65" s="1" customFormat="1" ht="10.199999999999999">
      <c r="B570" s="34"/>
      <c r="D570" s="150" t="s">
        <v>143</v>
      </c>
      <c r="F570" s="151" t="s">
        <v>1648</v>
      </c>
      <c r="I570" s="148"/>
      <c r="L570" s="34"/>
      <c r="M570" s="149"/>
      <c r="T570" s="55"/>
      <c r="AT570" s="19" t="s">
        <v>143</v>
      </c>
      <c r="AU570" s="19" t="s">
        <v>154</v>
      </c>
    </row>
    <row r="571" spans="2:65" s="13" customFormat="1" ht="10.199999999999999">
      <c r="B571" s="158"/>
      <c r="D571" s="146" t="s">
        <v>145</v>
      </c>
      <c r="E571" s="159" t="s">
        <v>1687</v>
      </c>
      <c r="F571" s="160" t="s">
        <v>1649</v>
      </c>
      <c r="H571" s="161">
        <v>3000</v>
      </c>
      <c r="I571" s="162"/>
      <c r="L571" s="158"/>
      <c r="M571" s="163"/>
      <c r="T571" s="164"/>
      <c r="AT571" s="159" t="s">
        <v>145</v>
      </c>
      <c r="AU571" s="159" t="s">
        <v>154</v>
      </c>
      <c r="AV571" s="13" t="s">
        <v>81</v>
      </c>
      <c r="AW571" s="13" t="s">
        <v>33</v>
      </c>
      <c r="AX571" s="13" t="s">
        <v>79</v>
      </c>
      <c r="AY571" s="159" t="s">
        <v>132</v>
      </c>
    </row>
    <row r="572" spans="2:65" s="1" customFormat="1" ht="24.15" customHeight="1">
      <c r="B572" s="34"/>
      <c r="C572" s="133" t="s">
        <v>1688</v>
      </c>
      <c r="D572" s="133" t="s">
        <v>134</v>
      </c>
      <c r="E572" s="134" t="s">
        <v>1137</v>
      </c>
      <c r="F572" s="135" t="s">
        <v>1138</v>
      </c>
      <c r="G572" s="136" t="s">
        <v>242</v>
      </c>
      <c r="H572" s="137">
        <v>9</v>
      </c>
      <c r="I572" s="138"/>
      <c r="J572" s="139">
        <f>ROUND(I572*H572,2)</f>
        <v>0</v>
      </c>
      <c r="K572" s="135" t="s">
        <v>19</v>
      </c>
      <c r="L572" s="34"/>
      <c r="M572" s="140" t="s">
        <v>19</v>
      </c>
      <c r="N572" s="141" t="s">
        <v>43</v>
      </c>
      <c r="P572" s="142">
        <f>O572*H572</f>
        <v>0</v>
      </c>
      <c r="Q572" s="142">
        <v>0</v>
      </c>
      <c r="R572" s="142">
        <f>Q572*H572</f>
        <v>0</v>
      </c>
      <c r="S572" s="142">
        <v>0</v>
      </c>
      <c r="T572" s="143">
        <f>S572*H572</f>
        <v>0</v>
      </c>
      <c r="AR572" s="144" t="s">
        <v>139</v>
      </c>
      <c r="AT572" s="144" t="s">
        <v>134</v>
      </c>
      <c r="AU572" s="144" t="s">
        <v>154</v>
      </c>
      <c r="AY572" s="19" t="s">
        <v>132</v>
      </c>
      <c r="BE572" s="145">
        <f>IF(N572="základní",J572,0)</f>
        <v>0</v>
      </c>
      <c r="BF572" s="145">
        <f>IF(N572="snížená",J572,0)</f>
        <v>0</v>
      </c>
      <c r="BG572" s="145">
        <f>IF(N572="zákl. přenesená",J572,0)</f>
        <v>0</v>
      </c>
      <c r="BH572" s="145">
        <f>IF(N572="sníž. přenesená",J572,0)</f>
        <v>0</v>
      </c>
      <c r="BI572" s="145">
        <f>IF(N572="nulová",J572,0)</f>
        <v>0</v>
      </c>
      <c r="BJ572" s="19" t="s">
        <v>79</v>
      </c>
      <c r="BK572" s="145">
        <f>ROUND(I572*H572,2)</f>
        <v>0</v>
      </c>
      <c r="BL572" s="19" t="s">
        <v>139</v>
      </c>
      <c r="BM572" s="144" t="s">
        <v>1689</v>
      </c>
    </row>
    <row r="573" spans="2:65" s="1" customFormat="1" ht="19.2">
      <c r="B573" s="34"/>
      <c r="D573" s="146" t="s">
        <v>141</v>
      </c>
      <c r="F573" s="147" t="s">
        <v>1138</v>
      </c>
      <c r="I573" s="148"/>
      <c r="L573" s="34"/>
      <c r="M573" s="149"/>
      <c r="T573" s="55"/>
      <c r="AT573" s="19" t="s">
        <v>141</v>
      </c>
      <c r="AU573" s="19" t="s">
        <v>154</v>
      </c>
    </row>
    <row r="574" spans="2:65" s="1" customFormat="1" ht="16.5" customHeight="1">
      <c r="B574" s="34"/>
      <c r="C574" s="133" t="s">
        <v>1690</v>
      </c>
      <c r="D574" s="133" t="s">
        <v>134</v>
      </c>
      <c r="E574" s="134" t="s">
        <v>1270</v>
      </c>
      <c r="F574" s="135" t="s">
        <v>1271</v>
      </c>
      <c r="G574" s="136" t="s">
        <v>212</v>
      </c>
      <c r="H574" s="137">
        <v>8.0399999999999991</v>
      </c>
      <c r="I574" s="138"/>
      <c r="J574" s="139">
        <f>ROUND(I574*H574,2)</f>
        <v>0</v>
      </c>
      <c r="K574" s="135" t="s">
        <v>138</v>
      </c>
      <c r="L574" s="34"/>
      <c r="M574" s="140" t="s">
        <v>19</v>
      </c>
      <c r="N574" s="141" t="s">
        <v>43</v>
      </c>
      <c r="P574" s="142">
        <f>O574*H574</f>
        <v>0</v>
      </c>
      <c r="Q574" s="142">
        <v>0</v>
      </c>
      <c r="R574" s="142">
        <f>Q574*H574</f>
        <v>0</v>
      </c>
      <c r="S574" s="142">
        <v>0</v>
      </c>
      <c r="T574" s="143">
        <f>S574*H574</f>
        <v>0</v>
      </c>
      <c r="AR574" s="144" t="s">
        <v>726</v>
      </c>
      <c r="AT574" s="144" t="s">
        <v>134</v>
      </c>
      <c r="AU574" s="144" t="s">
        <v>154</v>
      </c>
      <c r="AY574" s="19" t="s">
        <v>132</v>
      </c>
      <c r="BE574" s="145">
        <f>IF(N574="základní",J574,0)</f>
        <v>0</v>
      </c>
      <c r="BF574" s="145">
        <f>IF(N574="snížená",J574,0)</f>
        <v>0</v>
      </c>
      <c r="BG574" s="145">
        <f>IF(N574="zákl. přenesená",J574,0)</f>
        <v>0</v>
      </c>
      <c r="BH574" s="145">
        <f>IF(N574="sníž. přenesená",J574,0)</f>
        <v>0</v>
      </c>
      <c r="BI574" s="145">
        <f>IF(N574="nulová",J574,0)</f>
        <v>0</v>
      </c>
      <c r="BJ574" s="19" t="s">
        <v>79</v>
      </c>
      <c r="BK574" s="145">
        <f>ROUND(I574*H574,2)</f>
        <v>0</v>
      </c>
      <c r="BL574" s="19" t="s">
        <v>726</v>
      </c>
      <c r="BM574" s="144" t="s">
        <v>1691</v>
      </c>
    </row>
    <row r="575" spans="2:65" s="1" customFormat="1" ht="10.199999999999999">
      <c r="B575" s="34"/>
      <c r="D575" s="146" t="s">
        <v>141</v>
      </c>
      <c r="F575" s="147" t="s">
        <v>1273</v>
      </c>
      <c r="I575" s="148"/>
      <c r="L575" s="34"/>
      <c r="M575" s="149"/>
      <c r="T575" s="55"/>
      <c r="AT575" s="19" t="s">
        <v>141</v>
      </c>
      <c r="AU575" s="19" t="s">
        <v>154</v>
      </c>
    </row>
    <row r="576" spans="2:65" s="1" customFormat="1" ht="10.199999999999999">
      <c r="B576" s="34"/>
      <c r="D576" s="150" t="s">
        <v>143</v>
      </c>
      <c r="F576" s="151" t="s">
        <v>1274</v>
      </c>
      <c r="I576" s="148"/>
      <c r="L576" s="34"/>
      <c r="M576" s="149"/>
      <c r="T576" s="55"/>
      <c r="AT576" s="19" t="s">
        <v>143</v>
      </c>
      <c r="AU576" s="19" t="s">
        <v>154</v>
      </c>
    </row>
    <row r="577" spans="2:65" s="13" customFormat="1" ht="10.199999999999999">
      <c r="B577" s="158"/>
      <c r="D577" s="146" t="s">
        <v>145</v>
      </c>
      <c r="E577" s="159" t="s">
        <v>19</v>
      </c>
      <c r="F577" s="160" t="s">
        <v>1692</v>
      </c>
      <c r="H577" s="161">
        <v>2.94</v>
      </c>
      <c r="I577" s="162"/>
      <c r="L577" s="158"/>
      <c r="M577" s="163"/>
      <c r="T577" s="164"/>
      <c r="AT577" s="159" t="s">
        <v>145</v>
      </c>
      <c r="AU577" s="159" t="s">
        <v>154</v>
      </c>
      <c r="AV577" s="13" t="s">
        <v>81</v>
      </c>
      <c r="AW577" s="13" t="s">
        <v>33</v>
      </c>
      <c r="AX577" s="13" t="s">
        <v>72</v>
      </c>
      <c r="AY577" s="159" t="s">
        <v>132</v>
      </c>
    </row>
    <row r="578" spans="2:65" s="13" customFormat="1" ht="20.399999999999999">
      <c r="B578" s="158"/>
      <c r="D578" s="146" t="s">
        <v>145</v>
      </c>
      <c r="E578" s="159" t="s">
        <v>19</v>
      </c>
      <c r="F578" s="160" t="s">
        <v>1693</v>
      </c>
      <c r="H578" s="161">
        <v>4.2</v>
      </c>
      <c r="I578" s="162"/>
      <c r="L578" s="158"/>
      <c r="M578" s="163"/>
      <c r="T578" s="164"/>
      <c r="AT578" s="159" t="s">
        <v>145</v>
      </c>
      <c r="AU578" s="159" t="s">
        <v>154</v>
      </c>
      <c r="AV578" s="13" t="s">
        <v>81</v>
      </c>
      <c r="AW578" s="13" t="s">
        <v>33</v>
      </c>
      <c r="AX578" s="13" t="s">
        <v>72</v>
      </c>
      <c r="AY578" s="159" t="s">
        <v>132</v>
      </c>
    </row>
    <row r="579" spans="2:65" s="13" customFormat="1" ht="10.199999999999999">
      <c r="B579" s="158"/>
      <c r="D579" s="146" t="s">
        <v>145</v>
      </c>
      <c r="E579" s="159" t="s">
        <v>19</v>
      </c>
      <c r="F579" s="160" t="s">
        <v>1694</v>
      </c>
      <c r="H579" s="161">
        <v>0.9</v>
      </c>
      <c r="I579" s="162"/>
      <c r="L579" s="158"/>
      <c r="M579" s="163"/>
      <c r="T579" s="164"/>
      <c r="AT579" s="159" t="s">
        <v>145</v>
      </c>
      <c r="AU579" s="159" t="s">
        <v>154</v>
      </c>
      <c r="AV579" s="13" t="s">
        <v>81</v>
      </c>
      <c r="AW579" s="13" t="s">
        <v>33</v>
      </c>
      <c r="AX579" s="13" t="s">
        <v>72</v>
      </c>
      <c r="AY579" s="159" t="s">
        <v>132</v>
      </c>
    </row>
    <row r="580" spans="2:65" s="14" customFormat="1" ht="10.199999999999999">
      <c r="B580" s="165"/>
      <c r="D580" s="146" t="s">
        <v>145</v>
      </c>
      <c r="E580" s="166" t="s">
        <v>19</v>
      </c>
      <c r="F580" s="167" t="s">
        <v>162</v>
      </c>
      <c r="H580" s="168">
        <v>8.0399999999999991</v>
      </c>
      <c r="I580" s="169"/>
      <c r="L580" s="165"/>
      <c r="M580" s="170"/>
      <c r="T580" s="171"/>
      <c r="AT580" s="166" t="s">
        <v>145</v>
      </c>
      <c r="AU580" s="166" t="s">
        <v>154</v>
      </c>
      <c r="AV580" s="14" t="s">
        <v>139</v>
      </c>
      <c r="AW580" s="14" t="s">
        <v>33</v>
      </c>
      <c r="AX580" s="14" t="s">
        <v>79</v>
      </c>
      <c r="AY580" s="166" t="s">
        <v>132</v>
      </c>
    </row>
    <row r="581" spans="2:65" s="1" customFormat="1" ht="21.75" customHeight="1">
      <c r="B581" s="34"/>
      <c r="C581" s="133" t="s">
        <v>1695</v>
      </c>
      <c r="D581" s="133" t="s">
        <v>134</v>
      </c>
      <c r="E581" s="134" t="s">
        <v>1277</v>
      </c>
      <c r="F581" s="135" t="s">
        <v>1278</v>
      </c>
      <c r="G581" s="136" t="s">
        <v>212</v>
      </c>
      <c r="H581" s="137">
        <v>8.0399999999999991</v>
      </c>
      <c r="I581" s="138"/>
      <c r="J581" s="139">
        <f>ROUND(I581*H581,2)</f>
        <v>0</v>
      </c>
      <c r="K581" s="135" t="s">
        <v>138</v>
      </c>
      <c r="L581" s="34"/>
      <c r="M581" s="140" t="s">
        <v>19</v>
      </c>
      <c r="N581" s="141" t="s">
        <v>43</v>
      </c>
      <c r="P581" s="142">
        <f>O581*H581</f>
        <v>0</v>
      </c>
      <c r="Q581" s="142">
        <v>0</v>
      </c>
      <c r="R581" s="142">
        <f>Q581*H581</f>
        <v>0</v>
      </c>
      <c r="S581" s="142">
        <v>0</v>
      </c>
      <c r="T581" s="143">
        <f>S581*H581</f>
        <v>0</v>
      </c>
      <c r="AR581" s="144" t="s">
        <v>726</v>
      </c>
      <c r="AT581" s="144" t="s">
        <v>134</v>
      </c>
      <c r="AU581" s="144" t="s">
        <v>154</v>
      </c>
      <c r="AY581" s="19" t="s">
        <v>132</v>
      </c>
      <c r="BE581" s="145">
        <f>IF(N581="základní",J581,0)</f>
        <v>0</v>
      </c>
      <c r="BF581" s="145">
        <f>IF(N581="snížená",J581,0)</f>
        <v>0</v>
      </c>
      <c r="BG581" s="145">
        <f>IF(N581="zákl. přenesená",J581,0)</f>
        <v>0</v>
      </c>
      <c r="BH581" s="145">
        <f>IF(N581="sníž. přenesená",J581,0)</f>
        <v>0</v>
      </c>
      <c r="BI581" s="145">
        <f>IF(N581="nulová",J581,0)</f>
        <v>0</v>
      </c>
      <c r="BJ581" s="19" t="s">
        <v>79</v>
      </c>
      <c r="BK581" s="145">
        <f>ROUND(I581*H581,2)</f>
        <v>0</v>
      </c>
      <c r="BL581" s="19" t="s">
        <v>726</v>
      </c>
      <c r="BM581" s="144" t="s">
        <v>1696</v>
      </c>
    </row>
    <row r="582" spans="2:65" s="1" customFormat="1" ht="10.199999999999999">
      <c r="B582" s="34"/>
      <c r="D582" s="146" t="s">
        <v>141</v>
      </c>
      <c r="F582" s="147" t="s">
        <v>1280</v>
      </c>
      <c r="I582" s="148"/>
      <c r="L582" s="34"/>
      <c r="M582" s="149"/>
      <c r="T582" s="55"/>
      <c r="AT582" s="19" t="s">
        <v>141</v>
      </c>
      <c r="AU582" s="19" t="s">
        <v>154</v>
      </c>
    </row>
    <row r="583" spans="2:65" s="1" customFormat="1" ht="10.199999999999999">
      <c r="B583" s="34"/>
      <c r="D583" s="150" t="s">
        <v>143</v>
      </c>
      <c r="F583" s="151" t="s">
        <v>1281</v>
      </c>
      <c r="I583" s="148"/>
      <c r="L583" s="34"/>
      <c r="M583" s="149"/>
      <c r="T583" s="55"/>
      <c r="AT583" s="19" t="s">
        <v>143</v>
      </c>
      <c r="AU583" s="19" t="s">
        <v>154</v>
      </c>
    </row>
    <row r="584" spans="2:65" s="1" customFormat="1" ht="24.15" customHeight="1">
      <c r="B584" s="34"/>
      <c r="C584" s="133" t="s">
        <v>1697</v>
      </c>
      <c r="D584" s="133" t="s">
        <v>134</v>
      </c>
      <c r="E584" s="134" t="s">
        <v>1282</v>
      </c>
      <c r="F584" s="135" t="s">
        <v>1283</v>
      </c>
      <c r="G584" s="136" t="s">
        <v>212</v>
      </c>
      <c r="H584" s="137">
        <v>8.0399999999999991</v>
      </c>
      <c r="I584" s="138"/>
      <c r="J584" s="139">
        <f>ROUND(I584*H584,2)</f>
        <v>0</v>
      </c>
      <c r="K584" s="135" t="s">
        <v>138</v>
      </c>
      <c r="L584" s="34"/>
      <c r="M584" s="140" t="s">
        <v>19</v>
      </c>
      <c r="N584" s="141" t="s">
        <v>43</v>
      </c>
      <c r="P584" s="142">
        <f>O584*H584</f>
        <v>0</v>
      </c>
      <c r="Q584" s="142">
        <v>0</v>
      </c>
      <c r="R584" s="142">
        <f>Q584*H584</f>
        <v>0</v>
      </c>
      <c r="S584" s="142">
        <v>0</v>
      </c>
      <c r="T584" s="143">
        <f>S584*H584</f>
        <v>0</v>
      </c>
      <c r="AR584" s="144" t="s">
        <v>726</v>
      </c>
      <c r="AT584" s="144" t="s">
        <v>134</v>
      </c>
      <c r="AU584" s="144" t="s">
        <v>154</v>
      </c>
      <c r="AY584" s="19" t="s">
        <v>132</v>
      </c>
      <c r="BE584" s="145">
        <f>IF(N584="základní",J584,0)</f>
        <v>0</v>
      </c>
      <c r="BF584" s="145">
        <f>IF(N584="snížená",J584,0)</f>
        <v>0</v>
      </c>
      <c r="BG584" s="145">
        <f>IF(N584="zákl. přenesená",J584,0)</f>
        <v>0</v>
      </c>
      <c r="BH584" s="145">
        <f>IF(N584="sníž. přenesená",J584,0)</f>
        <v>0</v>
      </c>
      <c r="BI584" s="145">
        <f>IF(N584="nulová",J584,0)</f>
        <v>0</v>
      </c>
      <c r="BJ584" s="19" t="s">
        <v>79</v>
      </c>
      <c r="BK584" s="145">
        <f>ROUND(I584*H584,2)</f>
        <v>0</v>
      </c>
      <c r="BL584" s="19" t="s">
        <v>726</v>
      </c>
      <c r="BM584" s="144" t="s">
        <v>1698</v>
      </c>
    </row>
    <row r="585" spans="2:65" s="1" customFormat="1" ht="19.2">
      <c r="B585" s="34"/>
      <c r="D585" s="146" t="s">
        <v>141</v>
      </c>
      <c r="F585" s="147" t="s">
        <v>1285</v>
      </c>
      <c r="I585" s="148"/>
      <c r="L585" s="34"/>
      <c r="M585" s="149"/>
      <c r="T585" s="55"/>
      <c r="AT585" s="19" t="s">
        <v>141</v>
      </c>
      <c r="AU585" s="19" t="s">
        <v>154</v>
      </c>
    </row>
    <row r="586" spans="2:65" s="1" customFormat="1" ht="10.199999999999999">
      <c r="B586" s="34"/>
      <c r="D586" s="150" t="s">
        <v>143</v>
      </c>
      <c r="F586" s="151" t="s">
        <v>1286</v>
      </c>
      <c r="I586" s="148"/>
      <c r="L586" s="34"/>
      <c r="M586" s="149"/>
      <c r="T586" s="55"/>
      <c r="AT586" s="19" t="s">
        <v>143</v>
      </c>
      <c r="AU586" s="19" t="s">
        <v>154</v>
      </c>
    </row>
    <row r="587" spans="2:65" s="1" customFormat="1" ht="16.5" customHeight="1">
      <c r="B587" s="34"/>
      <c r="C587" s="179" t="s">
        <v>1699</v>
      </c>
      <c r="D587" s="179" t="s">
        <v>329</v>
      </c>
      <c r="E587" s="180" t="s">
        <v>1287</v>
      </c>
      <c r="F587" s="181" t="s">
        <v>1288</v>
      </c>
      <c r="G587" s="182" t="s">
        <v>212</v>
      </c>
      <c r="H587" s="183">
        <v>8.0399999999999991</v>
      </c>
      <c r="I587" s="184"/>
      <c r="J587" s="185">
        <f>ROUND(I587*H587,2)</f>
        <v>0</v>
      </c>
      <c r="K587" s="181" t="s">
        <v>138</v>
      </c>
      <c r="L587" s="186"/>
      <c r="M587" s="187" t="s">
        <v>19</v>
      </c>
      <c r="N587" s="188" t="s">
        <v>43</v>
      </c>
      <c r="P587" s="142">
        <f>O587*H587</f>
        <v>0</v>
      </c>
      <c r="Q587" s="142">
        <v>0</v>
      </c>
      <c r="R587" s="142">
        <f>Q587*H587</f>
        <v>0</v>
      </c>
      <c r="S587" s="142">
        <v>0</v>
      </c>
      <c r="T587" s="143">
        <f>S587*H587</f>
        <v>0</v>
      </c>
      <c r="AR587" s="144" t="s">
        <v>726</v>
      </c>
      <c r="AT587" s="144" t="s">
        <v>329</v>
      </c>
      <c r="AU587" s="144" t="s">
        <v>154</v>
      </c>
      <c r="AY587" s="19" t="s">
        <v>132</v>
      </c>
      <c r="BE587" s="145">
        <f>IF(N587="základní",J587,0)</f>
        <v>0</v>
      </c>
      <c r="BF587" s="145">
        <f>IF(N587="snížená",J587,0)</f>
        <v>0</v>
      </c>
      <c r="BG587" s="145">
        <f>IF(N587="zákl. přenesená",J587,0)</f>
        <v>0</v>
      </c>
      <c r="BH587" s="145">
        <f>IF(N587="sníž. přenesená",J587,0)</f>
        <v>0</v>
      </c>
      <c r="BI587" s="145">
        <f>IF(N587="nulová",J587,0)</f>
        <v>0</v>
      </c>
      <c r="BJ587" s="19" t="s">
        <v>79</v>
      </c>
      <c r="BK587" s="145">
        <f>ROUND(I587*H587,2)</f>
        <v>0</v>
      </c>
      <c r="BL587" s="19" t="s">
        <v>726</v>
      </c>
      <c r="BM587" s="144" t="s">
        <v>1700</v>
      </c>
    </row>
    <row r="588" spans="2:65" s="1" customFormat="1" ht="10.199999999999999">
      <c r="B588" s="34"/>
      <c r="D588" s="146" t="s">
        <v>141</v>
      </c>
      <c r="F588" s="147" t="s">
        <v>1288</v>
      </c>
      <c r="I588" s="148"/>
      <c r="L588" s="34"/>
      <c r="M588" s="149"/>
      <c r="T588" s="55"/>
      <c r="AT588" s="19" t="s">
        <v>141</v>
      </c>
      <c r="AU588" s="19" t="s">
        <v>154</v>
      </c>
    </row>
    <row r="589" spans="2:65" s="1" customFormat="1" ht="21.75" customHeight="1">
      <c r="B589" s="34"/>
      <c r="C589" s="133" t="s">
        <v>1701</v>
      </c>
      <c r="D589" s="133" t="s">
        <v>134</v>
      </c>
      <c r="E589" s="134" t="s">
        <v>1665</v>
      </c>
      <c r="F589" s="135" t="s">
        <v>1666</v>
      </c>
      <c r="G589" s="136" t="s">
        <v>422</v>
      </c>
      <c r="H589" s="137">
        <v>14</v>
      </c>
      <c r="I589" s="138"/>
      <c r="J589" s="139">
        <f>ROUND(I589*H589,2)</f>
        <v>0</v>
      </c>
      <c r="K589" s="135" t="s">
        <v>19</v>
      </c>
      <c r="L589" s="34"/>
      <c r="M589" s="140" t="s">
        <v>19</v>
      </c>
      <c r="N589" s="141" t="s">
        <v>43</v>
      </c>
      <c r="P589" s="142">
        <f>O589*H589</f>
        <v>0</v>
      </c>
      <c r="Q589" s="142">
        <v>0</v>
      </c>
      <c r="R589" s="142">
        <f>Q589*H589</f>
        <v>0</v>
      </c>
      <c r="S589" s="142">
        <v>0</v>
      </c>
      <c r="T589" s="143">
        <f>S589*H589</f>
        <v>0</v>
      </c>
      <c r="AR589" s="144" t="s">
        <v>726</v>
      </c>
      <c r="AT589" s="144" t="s">
        <v>134</v>
      </c>
      <c r="AU589" s="144" t="s">
        <v>154</v>
      </c>
      <c r="AY589" s="19" t="s">
        <v>132</v>
      </c>
      <c r="BE589" s="145">
        <f>IF(N589="základní",J589,0)</f>
        <v>0</v>
      </c>
      <c r="BF589" s="145">
        <f>IF(N589="snížená",J589,0)</f>
        <v>0</v>
      </c>
      <c r="BG589" s="145">
        <f>IF(N589="zákl. přenesená",J589,0)</f>
        <v>0</v>
      </c>
      <c r="BH589" s="145">
        <f>IF(N589="sníž. přenesená",J589,0)</f>
        <v>0</v>
      </c>
      <c r="BI589" s="145">
        <f>IF(N589="nulová",J589,0)</f>
        <v>0</v>
      </c>
      <c r="BJ589" s="19" t="s">
        <v>79</v>
      </c>
      <c r="BK589" s="145">
        <f>ROUND(I589*H589,2)</f>
        <v>0</v>
      </c>
      <c r="BL589" s="19" t="s">
        <v>726</v>
      </c>
      <c r="BM589" s="144" t="s">
        <v>1702</v>
      </c>
    </row>
    <row r="590" spans="2:65" s="1" customFormat="1" ht="10.199999999999999">
      <c r="B590" s="34"/>
      <c r="D590" s="146" t="s">
        <v>141</v>
      </c>
      <c r="F590" s="147" t="s">
        <v>1666</v>
      </c>
      <c r="I590" s="148"/>
      <c r="L590" s="34"/>
      <c r="M590" s="149"/>
      <c r="T590" s="55"/>
      <c r="AT590" s="19" t="s">
        <v>141</v>
      </c>
      <c r="AU590" s="19" t="s">
        <v>154</v>
      </c>
    </row>
    <row r="591" spans="2:65" s="13" customFormat="1" ht="10.199999999999999">
      <c r="B591" s="158"/>
      <c r="D591" s="146" t="s">
        <v>145</v>
      </c>
      <c r="E591" s="159" t="s">
        <v>19</v>
      </c>
      <c r="F591" s="160" t="s">
        <v>1668</v>
      </c>
      <c r="H591" s="161">
        <v>14</v>
      </c>
      <c r="I591" s="162"/>
      <c r="L591" s="158"/>
      <c r="M591" s="163"/>
      <c r="T591" s="164"/>
      <c r="AT591" s="159" t="s">
        <v>145</v>
      </c>
      <c r="AU591" s="159" t="s">
        <v>154</v>
      </c>
      <c r="AV591" s="13" t="s">
        <v>81</v>
      </c>
      <c r="AW591" s="13" t="s">
        <v>33</v>
      </c>
      <c r="AX591" s="13" t="s">
        <v>79</v>
      </c>
      <c r="AY591" s="159" t="s">
        <v>132</v>
      </c>
    </row>
    <row r="592" spans="2:65" s="11" customFormat="1" ht="20.85" customHeight="1">
      <c r="B592" s="121"/>
      <c r="D592" s="122" t="s">
        <v>71</v>
      </c>
      <c r="E592" s="131" t="s">
        <v>1703</v>
      </c>
      <c r="F592" s="131" t="s">
        <v>1704</v>
      </c>
      <c r="I592" s="124"/>
      <c r="J592" s="132">
        <f>BK592</f>
        <v>0</v>
      </c>
      <c r="L592" s="121"/>
      <c r="M592" s="126"/>
      <c r="P592" s="127">
        <f>SUM(P593:P661)</f>
        <v>0</v>
      </c>
      <c r="R592" s="127">
        <f>SUM(R593:R661)</f>
        <v>4.2404499999999992</v>
      </c>
      <c r="T592" s="128">
        <f>SUM(T593:T661)</f>
        <v>0</v>
      </c>
      <c r="AR592" s="122" t="s">
        <v>139</v>
      </c>
      <c r="AT592" s="129" t="s">
        <v>71</v>
      </c>
      <c r="AU592" s="129" t="s">
        <v>81</v>
      </c>
      <c r="AY592" s="122" t="s">
        <v>132</v>
      </c>
      <c r="BK592" s="130">
        <f>SUM(BK593:BK661)</f>
        <v>0</v>
      </c>
    </row>
    <row r="593" spans="2:65" s="1" customFormat="1" ht="33" customHeight="1">
      <c r="B593" s="34"/>
      <c r="C593" s="133" t="s">
        <v>1705</v>
      </c>
      <c r="D593" s="133" t="s">
        <v>134</v>
      </c>
      <c r="E593" s="134" t="s">
        <v>1600</v>
      </c>
      <c r="F593" s="135" t="s">
        <v>1601</v>
      </c>
      <c r="G593" s="136" t="s">
        <v>137</v>
      </c>
      <c r="H593" s="137">
        <v>14</v>
      </c>
      <c r="I593" s="138"/>
      <c r="J593" s="139">
        <f>ROUND(I593*H593,2)</f>
        <v>0</v>
      </c>
      <c r="K593" s="135" t="s">
        <v>138</v>
      </c>
      <c r="L593" s="34"/>
      <c r="M593" s="140" t="s">
        <v>19</v>
      </c>
      <c r="N593" s="141" t="s">
        <v>43</v>
      </c>
      <c r="P593" s="142">
        <f>O593*H593</f>
        <v>0</v>
      </c>
      <c r="Q593" s="142">
        <v>0</v>
      </c>
      <c r="R593" s="142">
        <f>Q593*H593</f>
        <v>0</v>
      </c>
      <c r="S593" s="142">
        <v>0</v>
      </c>
      <c r="T593" s="143">
        <f>S593*H593</f>
        <v>0</v>
      </c>
      <c r="AR593" s="144" t="s">
        <v>726</v>
      </c>
      <c r="AT593" s="144" t="s">
        <v>134</v>
      </c>
      <c r="AU593" s="144" t="s">
        <v>154</v>
      </c>
      <c r="AY593" s="19" t="s">
        <v>132</v>
      </c>
      <c r="BE593" s="145">
        <f>IF(N593="základní",J593,0)</f>
        <v>0</v>
      </c>
      <c r="BF593" s="145">
        <f>IF(N593="snížená",J593,0)</f>
        <v>0</v>
      </c>
      <c r="BG593" s="145">
        <f>IF(N593="zákl. přenesená",J593,0)</f>
        <v>0</v>
      </c>
      <c r="BH593" s="145">
        <f>IF(N593="sníž. přenesená",J593,0)</f>
        <v>0</v>
      </c>
      <c r="BI593" s="145">
        <f>IF(N593="nulová",J593,0)</f>
        <v>0</v>
      </c>
      <c r="BJ593" s="19" t="s">
        <v>79</v>
      </c>
      <c r="BK593" s="145">
        <f>ROUND(I593*H593,2)</f>
        <v>0</v>
      </c>
      <c r="BL593" s="19" t="s">
        <v>726</v>
      </c>
      <c r="BM593" s="144" t="s">
        <v>1706</v>
      </c>
    </row>
    <row r="594" spans="2:65" s="1" customFormat="1" ht="10.199999999999999">
      <c r="B594" s="34"/>
      <c r="D594" s="146" t="s">
        <v>141</v>
      </c>
      <c r="F594" s="147" t="s">
        <v>1603</v>
      </c>
      <c r="I594" s="148"/>
      <c r="L594" s="34"/>
      <c r="M594" s="149"/>
      <c r="T594" s="55"/>
      <c r="AT594" s="19" t="s">
        <v>141</v>
      </c>
      <c r="AU594" s="19" t="s">
        <v>154</v>
      </c>
    </row>
    <row r="595" spans="2:65" s="1" customFormat="1" ht="10.199999999999999">
      <c r="B595" s="34"/>
      <c r="D595" s="150" t="s">
        <v>143</v>
      </c>
      <c r="F595" s="151" t="s">
        <v>1604</v>
      </c>
      <c r="I595" s="148"/>
      <c r="L595" s="34"/>
      <c r="M595" s="149"/>
      <c r="T595" s="55"/>
      <c r="AT595" s="19" t="s">
        <v>143</v>
      </c>
      <c r="AU595" s="19" t="s">
        <v>154</v>
      </c>
    </row>
    <row r="596" spans="2:65" s="13" customFormat="1" ht="10.199999999999999">
      <c r="B596" s="158"/>
      <c r="D596" s="146" t="s">
        <v>145</v>
      </c>
      <c r="E596" s="159" t="s">
        <v>19</v>
      </c>
      <c r="F596" s="160" t="s">
        <v>1605</v>
      </c>
      <c r="H596" s="161">
        <v>14</v>
      </c>
      <c r="I596" s="162"/>
      <c r="L596" s="158"/>
      <c r="M596" s="163"/>
      <c r="T596" s="164"/>
      <c r="AT596" s="159" t="s">
        <v>145</v>
      </c>
      <c r="AU596" s="159" t="s">
        <v>154</v>
      </c>
      <c r="AV596" s="13" t="s">
        <v>81</v>
      </c>
      <c r="AW596" s="13" t="s">
        <v>33</v>
      </c>
      <c r="AX596" s="13" t="s">
        <v>79</v>
      </c>
      <c r="AY596" s="159" t="s">
        <v>132</v>
      </c>
    </row>
    <row r="597" spans="2:65" s="1" customFormat="1" ht="33" customHeight="1">
      <c r="B597" s="34"/>
      <c r="C597" s="133" t="s">
        <v>1707</v>
      </c>
      <c r="D597" s="133" t="s">
        <v>134</v>
      </c>
      <c r="E597" s="134" t="s">
        <v>1607</v>
      </c>
      <c r="F597" s="135" t="s">
        <v>1608</v>
      </c>
      <c r="G597" s="136" t="s">
        <v>137</v>
      </c>
      <c r="H597" s="137">
        <v>140</v>
      </c>
      <c r="I597" s="138"/>
      <c r="J597" s="139">
        <f>ROUND(I597*H597,2)</f>
        <v>0</v>
      </c>
      <c r="K597" s="135" t="s">
        <v>138</v>
      </c>
      <c r="L597" s="34"/>
      <c r="M597" s="140" t="s">
        <v>19</v>
      </c>
      <c r="N597" s="141" t="s">
        <v>43</v>
      </c>
      <c r="P597" s="142">
        <f>O597*H597</f>
        <v>0</v>
      </c>
      <c r="Q597" s="142">
        <v>0</v>
      </c>
      <c r="R597" s="142">
        <f>Q597*H597</f>
        <v>0</v>
      </c>
      <c r="S597" s="142">
        <v>0</v>
      </c>
      <c r="T597" s="143">
        <f>S597*H597</f>
        <v>0</v>
      </c>
      <c r="AR597" s="144" t="s">
        <v>726</v>
      </c>
      <c r="AT597" s="144" t="s">
        <v>134</v>
      </c>
      <c r="AU597" s="144" t="s">
        <v>154</v>
      </c>
      <c r="AY597" s="19" t="s">
        <v>132</v>
      </c>
      <c r="BE597" s="145">
        <f>IF(N597="základní",J597,0)</f>
        <v>0</v>
      </c>
      <c r="BF597" s="145">
        <f>IF(N597="snížená",J597,0)</f>
        <v>0</v>
      </c>
      <c r="BG597" s="145">
        <f>IF(N597="zákl. přenesená",J597,0)</f>
        <v>0</v>
      </c>
      <c r="BH597" s="145">
        <f>IF(N597="sníž. přenesená",J597,0)</f>
        <v>0</v>
      </c>
      <c r="BI597" s="145">
        <f>IF(N597="nulová",J597,0)</f>
        <v>0</v>
      </c>
      <c r="BJ597" s="19" t="s">
        <v>79</v>
      </c>
      <c r="BK597" s="145">
        <f>ROUND(I597*H597,2)</f>
        <v>0</v>
      </c>
      <c r="BL597" s="19" t="s">
        <v>726</v>
      </c>
      <c r="BM597" s="144" t="s">
        <v>1708</v>
      </c>
    </row>
    <row r="598" spans="2:65" s="1" customFormat="1" ht="10.199999999999999">
      <c r="B598" s="34"/>
      <c r="D598" s="146" t="s">
        <v>141</v>
      </c>
      <c r="F598" s="147" t="s">
        <v>1610</v>
      </c>
      <c r="I598" s="148"/>
      <c r="L598" s="34"/>
      <c r="M598" s="149"/>
      <c r="T598" s="55"/>
      <c r="AT598" s="19" t="s">
        <v>141</v>
      </c>
      <c r="AU598" s="19" t="s">
        <v>154</v>
      </c>
    </row>
    <row r="599" spans="2:65" s="1" customFormat="1" ht="10.199999999999999">
      <c r="B599" s="34"/>
      <c r="D599" s="150" t="s">
        <v>143</v>
      </c>
      <c r="F599" s="151" t="s">
        <v>1611</v>
      </c>
      <c r="I599" s="148"/>
      <c r="L599" s="34"/>
      <c r="M599" s="149"/>
      <c r="T599" s="55"/>
      <c r="AT599" s="19" t="s">
        <v>143</v>
      </c>
      <c r="AU599" s="19" t="s">
        <v>154</v>
      </c>
    </row>
    <row r="600" spans="2:65" s="13" customFormat="1" ht="10.199999999999999">
      <c r="B600" s="158"/>
      <c r="D600" s="146" t="s">
        <v>145</v>
      </c>
      <c r="E600" s="159" t="s">
        <v>19</v>
      </c>
      <c r="F600" s="160" t="s">
        <v>1612</v>
      </c>
      <c r="H600" s="161">
        <v>140</v>
      </c>
      <c r="I600" s="162"/>
      <c r="L600" s="158"/>
      <c r="M600" s="163"/>
      <c r="T600" s="164"/>
      <c r="AT600" s="159" t="s">
        <v>145</v>
      </c>
      <c r="AU600" s="159" t="s">
        <v>154</v>
      </c>
      <c r="AV600" s="13" t="s">
        <v>81</v>
      </c>
      <c r="AW600" s="13" t="s">
        <v>33</v>
      </c>
      <c r="AX600" s="13" t="s">
        <v>79</v>
      </c>
      <c r="AY600" s="159" t="s">
        <v>132</v>
      </c>
    </row>
    <row r="601" spans="2:65" s="1" customFormat="1" ht="24.15" customHeight="1">
      <c r="B601" s="34"/>
      <c r="C601" s="133" t="s">
        <v>1709</v>
      </c>
      <c r="D601" s="133" t="s">
        <v>134</v>
      </c>
      <c r="E601" s="134" t="s">
        <v>1614</v>
      </c>
      <c r="F601" s="135" t="s">
        <v>1615</v>
      </c>
      <c r="G601" s="136" t="s">
        <v>137</v>
      </c>
      <c r="H601" s="137">
        <v>165</v>
      </c>
      <c r="I601" s="138"/>
      <c r="J601" s="139">
        <f>ROUND(I601*H601,2)</f>
        <v>0</v>
      </c>
      <c r="K601" s="135" t="s">
        <v>138</v>
      </c>
      <c r="L601" s="34"/>
      <c r="M601" s="140" t="s">
        <v>19</v>
      </c>
      <c r="N601" s="141" t="s">
        <v>43</v>
      </c>
      <c r="P601" s="142">
        <f>O601*H601</f>
        <v>0</v>
      </c>
      <c r="Q601" s="142">
        <v>0</v>
      </c>
      <c r="R601" s="142">
        <f>Q601*H601</f>
        <v>0</v>
      </c>
      <c r="S601" s="142">
        <v>0</v>
      </c>
      <c r="T601" s="143">
        <f>S601*H601</f>
        <v>0</v>
      </c>
      <c r="AR601" s="144" t="s">
        <v>726</v>
      </c>
      <c r="AT601" s="144" t="s">
        <v>134</v>
      </c>
      <c r="AU601" s="144" t="s">
        <v>154</v>
      </c>
      <c r="AY601" s="19" t="s">
        <v>132</v>
      </c>
      <c r="BE601" s="145">
        <f>IF(N601="základní",J601,0)</f>
        <v>0</v>
      </c>
      <c r="BF601" s="145">
        <f>IF(N601="snížená",J601,0)</f>
        <v>0</v>
      </c>
      <c r="BG601" s="145">
        <f>IF(N601="zákl. přenesená",J601,0)</f>
        <v>0</v>
      </c>
      <c r="BH601" s="145">
        <f>IF(N601="sníž. přenesená",J601,0)</f>
        <v>0</v>
      </c>
      <c r="BI601" s="145">
        <f>IF(N601="nulová",J601,0)</f>
        <v>0</v>
      </c>
      <c r="BJ601" s="19" t="s">
        <v>79</v>
      </c>
      <c r="BK601" s="145">
        <f>ROUND(I601*H601,2)</f>
        <v>0</v>
      </c>
      <c r="BL601" s="19" t="s">
        <v>726</v>
      </c>
      <c r="BM601" s="144" t="s">
        <v>1710</v>
      </c>
    </row>
    <row r="602" spans="2:65" s="1" customFormat="1" ht="10.199999999999999">
      <c r="B602" s="34"/>
      <c r="D602" s="146" t="s">
        <v>141</v>
      </c>
      <c r="F602" s="147" t="s">
        <v>1617</v>
      </c>
      <c r="I602" s="148"/>
      <c r="L602" s="34"/>
      <c r="M602" s="149"/>
      <c r="T602" s="55"/>
      <c r="AT602" s="19" t="s">
        <v>141</v>
      </c>
      <c r="AU602" s="19" t="s">
        <v>154</v>
      </c>
    </row>
    <row r="603" spans="2:65" s="1" customFormat="1" ht="10.199999999999999">
      <c r="B603" s="34"/>
      <c r="D603" s="150" t="s">
        <v>143</v>
      </c>
      <c r="F603" s="151" t="s">
        <v>1618</v>
      </c>
      <c r="I603" s="148"/>
      <c r="L603" s="34"/>
      <c r="M603" s="149"/>
      <c r="T603" s="55"/>
      <c r="AT603" s="19" t="s">
        <v>143</v>
      </c>
      <c r="AU603" s="19" t="s">
        <v>154</v>
      </c>
    </row>
    <row r="604" spans="2:65" s="1" customFormat="1" ht="24.15" customHeight="1">
      <c r="B604" s="34"/>
      <c r="C604" s="133" t="s">
        <v>1711</v>
      </c>
      <c r="D604" s="133" t="s">
        <v>134</v>
      </c>
      <c r="E604" s="134" t="s">
        <v>1620</v>
      </c>
      <c r="F604" s="135" t="s">
        <v>1621</v>
      </c>
      <c r="G604" s="136" t="s">
        <v>137</v>
      </c>
      <c r="H604" s="137">
        <v>30</v>
      </c>
      <c r="I604" s="138"/>
      <c r="J604" s="139">
        <f>ROUND(I604*H604,2)</f>
        <v>0</v>
      </c>
      <c r="K604" s="135" t="s">
        <v>138</v>
      </c>
      <c r="L604" s="34"/>
      <c r="M604" s="140" t="s">
        <v>19</v>
      </c>
      <c r="N604" s="141" t="s">
        <v>43</v>
      </c>
      <c r="P604" s="142">
        <f>O604*H604</f>
        <v>0</v>
      </c>
      <c r="Q604" s="142">
        <v>0</v>
      </c>
      <c r="R604" s="142">
        <f>Q604*H604</f>
        <v>0</v>
      </c>
      <c r="S604" s="142">
        <v>0</v>
      </c>
      <c r="T604" s="143">
        <f>S604*H604</f>
        <v>0</v>
      </c>
      <c r="AR604" s="144" t="s">
        <v>726</v>
      </c>
      <c r="AT604" s="144" t="s">
        <v>134</v>
      </c>
      <c r="AU604" s="144" t="s">
        <v>154</v>
      </c>
      <c r="AY604" s="19" t="s">
        <v>132</v>
      </c>
      <c r="BE604" s="145">
        <f>IF(N604="základní",J604,0)</f>
        <v>0</v>
      </c>
      <c r="BF604" s="145">
        <f>IF(N604="snížená",J604,0)</f>
        <v>0</v>
      </c>
      <c r="BG604" s="145">
        <f>IF(N604="zákl. přenesená",J604,0)</f>
        <v>0</v>
      </c>
      <c r="BH604" s="145">
        <f>IF(N604="sníž. přenesená",J604,0)</f>
        <v>0</v>
      </c>
      <c r="BI604" s="145">
        <f>IF(N604="nulová",J604,0)</f>
        <v>0</v>
      </c>
      <c r="BJ604" s="19" t="s">
        <v>79</v>
      </c>
      <c r="BK604" s="145">
        <f>ROUND(I604*H604,2)</f>
        <v>0</v>
      </c>
      <c r="BL604" s="19" t="s">
        <v>726</v>
      </c>
      <c r="BM604" s="144" t="s">
        <v>1712</v>
      </c>
    </row>
    <row r="605" spans="2:65" s="1" customFormat="1" ht="19.2">
      <c r="B605" s="34"/>
      <c r="D605" s="146" t="s">
        <v>141</v>
      </c>
      <c r="F605" s="147" t="s">
        <v>1623</v>
      </c>
      <c r="I605" s="148"/>
      <c r="L605" s="34"/>
      <c r="M605" s="149"/>
      <c r="T605" s="55"/>
      <c r="AT605" s="19" t="s">
        <v>141</v>
      </c>
      <c r="AU605" s="19" t="s">
        <v>154</v>
      </c>
    </row>
    <row r="606" spans="2:65" s="1" customFormat="1" ht="10.199999999999999">
      <c r="B606" s="34"/>
      <c r="D606" s="150" t="s">
        <v>143</v>
      </c>
      <c r="F606" s="151" t="s">
        <v>1624</v>
      </c>
      <c r="I606" s="148"/>
      <c r="L606" s="34"/>
      <c r="M606" s="149"/>
      <c r="T606" s="55"/>
      <c r="AT606" s="19" t="s">
        <v>143</v>
      </c>
      <c r="AU606" s="19" t="s">
        <v>154</v>
      </c>
    </row>
    <row r="607" spans="2:65" s="13" customFormat="1" ht="10.199999999999999">
      <c r="B607" s="158"/>
      <c r="D607" s="146" t="s">
        <v>145</v>
      </c>
      <c r="E607" s="159" t="s">
        <v>19</v>
      </c>
      <c r="F607" s="160" t="s">
        <v>1625</v>
      </c>
      <c r="H607" s="161">
        <v>30</v>
      </c>
      <c r="I607" s="162"/>
      <c r="L607" s="158"/>
      <c r="M607" s="163"/>
      <c r="T607" s="164"/>
      <c r="AT607" s="159" t="s">
        <v>145</v>
      </c>
      <c r="AU607" s="159" t="s">
        <v>154</v>
      </c>
      <c r="AV607" s="13" t="s">
        <v>81</v>
      </c>
      <c r="AW607" s="13" t="s">
        <v>33</v>
      </c>
      <c r="AX607" s="13" t="s">
        <v>79</v>
      </c>
      <c r="AY607" s="159" t="s">
        <v>132</v>
      </c>
    </row>
    <row r="608" spans="2:65" s="1" customFormat="1" ht="24.15" customHeight="1">
      <c r="B608" s="34"/>
      <c r="C608" s="133" t="s">
        <v>1713</v>
      </c>
      <c r="D608" s="133" t="s">
        <v>134</v>
      </c>
      <c r="E608" s="134" t="s">
        <v>1627</v>
      </c>
      <c r="F608" s="135" t="s">
        <v>1628</v>
      </c>
      <c r="G608" s="136" t="s">
        <v>137</v>
      </c>
      <c r="H608" s="137">
        <v>55</v>
      </c>
      <c r="I608" s="138"/>
      <c r="J608" s="139">
        <f>ROUND(I608*H608,2)</f>
        <v>0</v>
      </c>
      <c r="K608" s="135" t="s">
        <v>138</v>
      </c>
      <c r="L608" s="34"/>
      <c r="M608" s="140" t="s">
        <v>19</v>
      </c>
      <c r="N608" s="141" t="s">
        <v>43</v>
      </c>
      <c r="P608" s="142">
        <f>O608*H608</f>
        <v>0</v>
      </c>
      <c r="Q608" s="142">
        <v>0</v>
      </c>
      <c r="R608" s="142">
        <f>Q608*H608</f>
        <v>0</v>
      </c>
      <c r="S608" s="142">
        <v>0</v>
      </c>
      <c r="T608" s="143">
        <f>S608*H608</f>
        <v>0</v>
      </c>
      <c r="AR608" s="144" t="s">
        <v>726</v>
      </c>
      <c r="AT608" s="144" t="s">
        <v>134</v>
      </c>
      <c r="AU608" s="144" t="s">
        <v>154</v>
      </c>
      <c r="AY608" s="19" t="s">
        <v>132</v>
      </c>
      <c r="BE608" s="145">
        <f>IF(N608="základní",J608,0)</f>
        <v>0</v>
      </c>
      <c r="BF608" s="145">
        <f>IF(N608="snížená",J608,0)</f>
        <v>0</v>
      </c>
      <c r="BG608" s="145">
        <f>IF(N608="zákl. přenesená",J608,0)</f>
        <v>0</v>
      </c>
      <c r="BH608" s="145">
        <f>IF(N608="sníž. přenesená",J608,0)</f>
        <v>0</v>
      </c>
      <c r="BI608" s="145">
        <f>IF(N608="nulová",J608,0)</f>
        <v>0</v>
      </c>
      <c r="BJ608" s="19" t="s">
        <v>79</v>
      </c>
      <c r="BK608" s="145">
        <f>ROUND(I608*H608,2)</f>
        <v>0</v>
      </c>
      <c r="BL608" s="19" t="s">
        <v>726</v>
      </c>
      <c r="BM608" s="144" t="s">
        <v>1714</v>
      </c>
    </row>
    <row r="609" spans="2:65" s="1" customFormat="1" ht="19.2">
      <c r="B609" s="34"/>
      <c r="D609" s="146" t="s">
        <v>141</v>
      </c>
      <c r="F609" s="147" t="s">
        <v>1630</v>
      </c>
      <c r="I609" s="148"/>
      <c r="L609" s="34"/>
      <c r="M609" s="149"/>
      <c r="T609" s="55"/>
      <c r="AT609" s="19" t="s">
        <v>141</v>
      </c>
      <c r="AU609" s="19" t="s">
        <v>154</v>
      </c>
    </row>
    <row r="610" spans="2:65" s="1" customFormat="1" ht="10.199999999999999">
      <c r="B610" s="34"/>
      <c r="D610" s="150" t="s">
        <v>143</v>
      </c>
      <c r="F610" s="151" t="s">
        <v>1631</v>
      </c>
      <c r="I610" s="148"/>
      <c r="L610" s="34"/>
      <c r="M610" s="149"/>
      <c r="T610" s="55"/>
      <c r="AT610" s="19" t="s">
        <v>143</v>
      </c>
      <c r="AU610" s="19" t="s">
        <v>154</v>
      </c>
    </row>
    <row r="611" spans="2:65" s="1" customFormat="1" ht="24.15" customHeight="1">
      <c r="B611" s="34"/>
      <c r="C611" s="133" t="s">
        <v>1715</v>
      </c>
      <c r="D611" s="133" t="s">
        <v>134</v>
      </c>
      <c r="E611" s="134" t="s">
        <v>1633</v>
      </c>
      <c r="F611" s="135" t="s">
        <v>1634</v>
      </c>
      <c r="G611" s="136" t="s">
        <v>137</v>
      </c>
      <c r="H611" s="137">
        <v>15</v>
      </c>
      <c r="I611" s="138"/>
      <c r="J611" s="139">
        <f>ROUND(I611*H611,2)</f>
        <v>0</v>
      </c>
      <c r="K611" s="135" t="s">
        <v>138</v>
      </c>
      <c r="L611" s="34"/>
      <c r="M611" s="140" t="s">
        <v>19</v>
      </c>
      <c r="N611" s="141" t="s">
        <v>43</v>
      </c>
      <c r="P611" s="142">
        <f>O611*H611</f>
        <v>0</v>
      </c>
      <c r="Q611" s="142">
        <v>0</v>
      </c>
      <c r="R611" s="142">
        <f>Q611*H611</f>
        <v>0</v>
      </c>
      <c r="S611" s="142">
        <v>0</v>
      </c>
      <c r="T611" s="143">
        <f>S611*H611</f>
        <v>0</v>
      </c>
      <c r="AR611" s="144" t="s">
        <v>139</v>
      </c>
      <c r="AT611" s="144" t="s">
        <v>134</v>
      </c>
      <c r="AU611" s="144" t="s">
        <v>154</v>
      </c>
      <c r="AY611" s="19" t="s">
        <v>132</v>
      </c>
      <c r="BE611" s="145">
        <f>IF(N611="základní",J611,0)</f>
        <v>0</v>
      </c>
      <c r="BF611" s="145">
        <f>IF(N611="snížená",J611,0)</f>
        <v>0</v>
      </c>
      <c r="BG611" s="145">
        <f>IF(N611="zákl. přenesená",J611,0)</f>
        <v>0</v>
      </c>
      <c r="BH611" s="145">
        <f>IF(N611="sníž. přenesená",J611,0)</f>
        <v>0</v>
      </c>
      <c r="BI611" s="145">
        <f>IF(N611="nulová",J611,0)</f>
        <v>0</v>
      </c>
      <c r="BJ611" s="19" t="s">
        <v>79</v>
      </c>
      <c r="BK611" s="145">
        <f>ROUND(I611*H611,2)</f>
        <v>0</v>
      </c>
      <c r="BL611" s="19" t="s">
        <v>139</v>
      </c>
      <c r="BM611" s="144" t="s">
        <v>1716</v>
      </c>
    </row>
    <row r="612" spans="2:65" s="1" customFormat="1" ht="10.199999999999999">
      <c r="B612" s="34"/>
      <c r="D612" s="146" t="s">
        <v>141</v>
      </c>
      <c r="F612" s="147" t="s">
        <v>1636</v>
      </c>
      <c r="I612" s="148"/>
      <c r="L612" s="34"/>
      <c r="M612" s="149"/>
      <c r="T612" s="55"/>
      <c r="AT612" s="19" t="s">
        <v>141</v>
      </c>
      <c r="AU612" s="19" t="s">
        <v>154</v>
      </c>
    </row>
    <row r="613" spans="2:65" s="1" customFormat="1" ht="10.199999999999999">
      <c r="B613" s="34"/>
      <c r="D613" s="150" t="s">
        <v>143</v>
      </c>
      <c r="F613" s="151" t="s">
        <v>1637</v>
      </c>
      <c r="I613" s="148"/>
      <c r="L613" s="34"/>
      <c r="M613" s="149"/>
      <c r="T613" s="55"/>
      <c r="AT613" s="19" t="s">
        <v>143</v>
      </c>
      <c r="AU613" s="19" t="s">
        <v>154</v>
      </c>
    </row>
    <row r="614" spans="2:65" s="13" customFormat="1" ht="10.199999999999999">
      <c r="B614" s="158"/>
      <c r="D614" s="146" t="s">
        <v>145</v>
      </c>
      <c r="E614" s="159" t="s">
        <v>19</v>
      </c>
      <c r="F614" s="160" t="s">
        <v>1017</v>
      </c>
      <c r="H614" s="161">
        <v>15</v>
      </c>
      <c r="I614" s="162"/>
      <c r="L614" s="158"/>
      <c r="M614" s="163"/>
      <c r="T614" s="164"/>
      <c r="AT614" s="159" t="s">
        <v>145</v>
      </c>
      <c r="AU614" s="159" t="s">
        <v>154</v>
      </c>
      <c r="AV614" s="13" t="s">
        <v>81</v>
      </c>
      <c r="AW614" s="13" t="s">
        <v>33</v>
      </c>
      <c r="AX614" s="13" t="s">
        <v>79</v>
      </c>
      <c r="AY614" s="159" t="s">
        <v>132</v>
      </c>
    </row>
    <row r="615" spans="2:65" s="1" customFormat="1" ht="16.5" customHeight="1">
      <c r="B615" s="34"/>
      <c r="C615" s="179" t="s">
        <v>1717</v>
      </c>
      <c r="D615" s="179" t="s">
        <v>329</v>
      </c>
      <c r="E615" s="180" t="s">
        <v>1639</v>
      </c>
      <c r="F615" s="181" t="s">
        <v>1640</v>
      </c>
      <c r="G615" s="182" t="s">
        <v>1213</v>
      </c>
      <c r="H615" s="183">
        <v>0.45</v>
      </c>
      <c r="I615" s="184"/>
      <c r="J615" s="185">
        <f>ROUND(I615*H615,2)</f>
        <v>0</v>
      </c>
      <c r="K615" s="181" t="s">
        <v>138</v>
      </c>
      <c r="L615" s="186"/>
      <c r="M615" s="187" t="s">
        <v>19</v>
      </c>
      <c r="N615" s="188" t="s">
        <v>43</v>
      </c>
      <c r="P615" s="142">
        <f>O615*H615</f>
        <v>0</v>
      </c>
      <c r="Q615" s="142">
        <v>1E-3</v>
      </c>
      <c r="R615" s="142">
        <f>Q615*H615</f>
        <v>4.5000000000000004E-4</v>
      </c>
      <c r="S615" s="142">
        <v>0</v>
      </c>
      <c r="T615" s="143">
        <f>S615*H615</f>
        <v>0</v>
      </c>
      <c r="AR615" s="144" t="s">
        <v>193</v>
      </c>
      <c r="AT615" s="144" t="s">
        <v>329</v>
      </c>
      <c r="AU615" s="144" t="s">
        <v>154</v>
      </c>
      <c r="AY615" s="19" t="s">
        <v>132</v>
      </c>
      <c r="BE615" s="145">
        <f>IF(N615="základní",J615,0)</f>
        <v>0</v>
      </c>
      <c r="BF615" s="145">
        <f>IF(N615="snížená",J615,0)</f>
        <v>0</v>
      </c>
      <c r="BG615" s="145">
        <f>IF(N615="zákl. přenesená",J615,0)</f>
        <v>0</v>
      </c>
      <c r="BH615" s="145">
        <f>IF(N615="sníž. přenesená",J615,0)</f>
        <v>0</v>
      </c>
      <c r="BI615" s="145">
        <f>IF(N615="nulová",J615,0)</f>
        <v>0</v>
      </c>
      <c r="BJ615" s="19" t="s">
        <v>79</v>
      </c>
      <c r="BK615" s="145">
        <f>ROUND(I615*H615,2)</f>
        <v>0</v>
      </c>
      <c r="BL615" s="19" t="s">
        <v>139</v>
      </c>
      <c r="BM615" s="144" t="s">
        <v>1718</v>
      </c>
    </row>
    <row r="616" spans="2:65" s="1" customFormat="1" ht="10.199999999999999">
      <c r="B616" s="34"/>
      <c r="D616" s="146" t="s">
        <v>141</v>
      </c>
      <c r="F616" s="147" t="s">
        <v>1640</v>
      </c>
      <c r="I616" s="148"/>
      <c r="L616" s="34"/>
      <c r="M616" s="149"/>
      <c r="T616" s="55"/>
      <c r="AT616" s="19" t="s">
        <v>141</v>
      </c>
      <c r="AU616" s="19" t="s">
        <v>154</v>
      </c>
    </row>
    <row r="617" spans="2:65" s="13" customFormat="1" ht="10.199999999999999">
      <c r="B617" s="158"/>
      <c r="D617" s="146" t="s">
        <v>145</v>
      </c>
      <c r="E617" s="159" t="s">
        <v>19</v>
      </c>
      <c r="F617" s="160" t="s">
        <v>1642</v>
      </c>
      <c r="H617" s="161">
        <v>0.45</v>
      </c>
      <c r="I617" s="162"/>
      <c r="L617" s="158"/>
      <c r="M617" s="163"/>
      <c r="T617" s="164"/>
      <c r="AT617" s="159" t="s">
        <v>145</v>
      </c>
      <c r="AU617" s="159" t="s">
        <v>154</v>
      </c>
      <c r="AV617" s="13" t="s">
        <v>81</v>
      </c>
      <c r="AW617" s="13" t="s">
        <v>33</v>
      </c>
      <c r="AX617" s="13" t="s">
        <v>79</v>
      </c>
      <c r="AY617" s="159" t="s">
        <v>132</v>
      </c>
    </row>
    <row r="618" spans="2:65" s="1" customFormat="1" ht="24.15" customHeight="1">
      <c r="B618" s="34"/>
      <c r="C618" s="133" t="s">
        <v>1719</v>
      </c>
      <c r="D618" s="133" t="s">
        <v>134</v>
      </c>
      <c r="E618" s="134" t="s">
        <v>1376</v>
      </c>
      <c r="F618" s="135" t="s">
        <v>1377</v>
      </c>
      <c r="G618" s="136" t="s">
        <v>137</v>
      </c>
      <c r="H618" s="137">
        <v>40</v>
      </c>
      <c r="I618" s="138"/>
      <c r="J618" s="139">
        <f>ROUND(I618*H618,2)</f>
        <v>0</v>
      </c>
      <c r="K618" s="135" t="s">
        <v>138</v>
      </c>
      <c r="L618" s="34"/>
      <c r="M618" s="140" t="s">
        <v>19</v>
      </c>
      <c r="N618" s="141" t="s">
        <v>43</v>
      </c>
      <c r="P618" s="142">
        <f>O618*H618</f>
        <v>0</v>
      </c>
      <c r="Q618" s="142">
        <v>0</v>
      </c>
      <c r="R618" s="142">
        <f>Q618*H618</f>
        <v>0</v>
      </c>
      <c r="S618" s="142">
        <v>0</v>
      </c>
      <c r="T618" s="143">
        <f>S618*H618</f>
        <v>0</v>
      </c>
      <c r="AR618" s="144" t="s">
        <v>726</v>
      </c>
      <c r="AT618" s="144" t="s">
        <v>134</v>
      </c>
      <c r="AU618" s="144" t="s">
        <v>154</v>
      </c>
      <c r="AY618" s="19" t="s">
        <v>132</v>
      </c>
      <c r="BE618" s="145">
        <f>IF(N618="základní",J618,0)</f>
        <v>0</v>
      </c>
      <c r="BF618" s="145">
        <f>IF(N618="snížená",J618,0)</f>
        <v>0</v>
      </c>
      <c r="BG618" s="145">
        <f>IF(N618="zákl. přenesená",J618,0)</f>
        <v>0</v>
      </c>
      <c r="BH618" s="145">
        <f>IF(N618="sníž. přenesená",J618,0)</f>
        <v>0</v>
      </c>
      <c r="BI618" s="145">
        <f>IF(N618="nulová",J618,0)</f>
        <v>0</v>
      </c>
      <c r="BJ618" s="19" t="s">
        <v>79</v>
      </c>
      <c r="BK618" s="145">
        <f>ROUND(I618*H618,2)</f>
        <v>0</v>
      </c>
      <c r="BL618" s="19" t="s">
        <v>726</v>
      </c>
      <c r="BM618" s="144" t="s">
        <v>1720</v>
      </c>
    </row>
    <row r="619" spans="2:65" s="1" customFormat="1" ht="28.8">
      <c r="B619" s="34"/>
      <c r="D619" s="146" t="s">
        <v>141</v>
      </c>
      <c r="F619" s="147" t="s">
        <v>1379</v>
      </c>
      <c r="I619" s="148"/>
      <c r="L619" s="34"/>
      <c r="M619" s="149"/>
      <c r="T619" s="55"/>
      <c r="AT619" s="19" t="s">
        <v>141</v>
      </c>
      <c r="AU619" s="19" t="s">
        <v>154</v>
      </c>
    </row>
    <row r="620" spans="2:65" s="1" customFormat="1" ht="10.199999999999999">
      <c r="B620" s="34"/>
      <c r="D620" s="150" t="s">
        <v>143</v>
      </c>
      <c r="F620" s="151" t="s">
        <v>1380</v>
      </c>
      <c r="I620" s="148"/>
      <c r="L620" s="34"/>
      <c r="M620" s="149"/>
      <c r="T620" s="55"/>
      <c r="AT620" s="19" t="s">
        <v>143</v>
      </c>
      <c r="AU620" s="19" t="s">
        <v>154</v>
      </c>
    </row>
    <row r="621" spans="2:65" s="13" customFormat="1" ht="10.199999999999999">
      <c r="B621" s="158"/>
      <c r="D621" s="146" t="s">
        <v>145</v>
      </c>
      <c r="E621" s="159" t="s">
        <v>19</v>
      </c>
      <c r="F621" s="160" t="s">
        <v>1019</v>
      </c>
      <c r="H621" s="161">
        <v>40</v>
      </c>
      <c r="I621" s="162"/>
      <c r="L621" s="158"/>
      <c r="M621" s="163"/>
      <c r="T621" s="164"/>
      <c r="AT621" s="159" t="s">
        <v>145</v>
      </c>
      <c r="AU621" s="159" t="s">
        <v>154</v>
      </c>
      <c r="AV621" s="13" t="s">
        <v>81</v>
      </c>
      <c r="AW621" s="13" t="s">
        <v>33</v>
      </c>
      <c r="AX621" s="13" t="s">
        <v>79</v>
      </c>
      <c r="AY621" s="159" t="s">
        <v>132</v>
      </c>
    </row>
    <row r="622" spans="2:65" s="1" customFormat="1" ht="16.5" customHeight="1">
      <c r="B622" s="34"/>
      <c r="C622" s="179" t="s">
        <v>1721</v>
      </c>
      <c r="D622" s="179" t="s">
        <v>329</v>
      </c>
      <c r="E622" s="180" t="s">
        <v>1381</v>
      </c>
      <c r="F622" s="181" t="s">
        <v>1382</v>
      </c>
      <c r="G622" s="182" t="s">
        <v>242</v>
      </c>
      <c r="H622" s="183">
        <v>2.4</v>
      </c>
      <c r="I622" s="184"/>
      <c r="J622" s="185">
        <f>ROUND(I622*H622,2)</f>
        <v>0</v>
      </c>
      <c r="K622" s="181" t="s">
        <v>138</v>
      </c>
      <c r="L622" s="186"/>
      <c r="M622" s="187" t="s">
        <v>19</v>
      </c>
      <c r="N622" s="188" t="s">
        <v>43</v>
      </c>
      <c r="P622" s="142">
        <f>O622*H622</f>
        <v>0</v>
      </c>
      <c r="Q622" s="142">
        <v>1</v>
      </c>
      <c r="R622" s="142">
        <f>Q622*H622</f>
        <v>2.4</v>
      </c>
      <c r="S622" s="142">
        <v>0</v>
      </c>
      <c r="T622" s="143">
        <f>S622*H622</f>
        <v>0</v>
      </c>
      <c r="AR622" s="144" t="s">
        <v>726</v>
      </c>
      <c r="AT622" s="144" t="s">
        <v>329</v>
      </c>
      <c r="AU622" s="144" t="s">
        <v>154</v>
      </c>
      <c r="AY622" s="19" t="s">
        <v>132</v>
      </c>
      <c r="BE622" s="145">
        <f>IF(N622="základní",J622,0)</f>
        <v>0</v>
      </c>
      <c r="BF622" s="145">
        <f>IF(N622="snížená",J622,0)</f>
        <v>0</v>
      </c>
      <c r="BG622" s="145">
        <f>IF(N622="zákl. přenesená",J622,0)</f>
        <v>0</v>
      </c>
      <c r="BH622" s="145">
        <f>IF(N622="sníž. přenesená",J622,0)</f>
        <v>0</v>
      </c>
      <c r="BI622" s="145">
        <f>IF(N622="nulová",J622,0)</f>
        <v>0</v>
      </c>
      <c r="BJ622" s="19" t="s">
        <v>79</v>
      </c>
      <c r="BK622" s="145">
        <f>ROUND(I622*H622,2)</f>
        <v>0</v>
      </c>
      <c r="BL622" s="19" t="s">
        <v>726</v>
      </c>
      <c r="BM622" s="144" t="s">
        <v>1722</v>
      </c>
    </row>
    <row r="623" spans="2:65" s="1" customFormat="1" ht="10.199999999999999">
      <c r="B623" s="34"/>
      <c r="D623" s="146" t="s">
        <v>141</v>
      </c>
      <c r="F623" s="147" t="s">
        <v>1382</v>
      </c>
      <c r="I623" s="148"/>
      <c r="L623" s="34"/>
      <c r="M623" s="149"/>
      <c r="T623" s="55"/>
      <c r="AT623" s="19" t="s">
        <v>141</v>
      </c>
      <c r="AU623" s="19" t="s">
        <v>154</v>
      </c>
    </row>
    <row r="624" spans="2:65" s="13" customFormat="1" ht="10.199999999999999">
      <c r="B624" s="158"/>
      <c r="D624" s="146" t="s">
        <v>145</v>
      </c>
      <c r="E624" s="159" t="s">
        <v>19</v>
      </c>
      <c r="F624" s="160" t="s">
        <v>1723</v>
      </c>
      <c r="H624" s="161">
        <v>2.4</v>
      </c>
      <c r="I624" s="162"/>
      <c r="L624" s="158"/>
      <c r="M624" s="163"/>
      <c r="T624" s="164"/>
      <c r="AT624" s="159" t="s">
        <v>145</v>
      </c>
      <c r="AU624" s="159" t="s">
        <v>154</v>
      </c>
      <c r="AV624" s="13" t="s">
        <v>81</v>
      </c>
      <c r="AW624" s="13" t="s">
        <v>33</v>
      </c>
      <c r="AX624" s="13" t="s">
        <v>79</v>
      </c>
      <c r="AY624" s="159" t="s">
        <v>132</v>
      </c>
    </row>
    <row r="625" spans="2:65" s="1" customFormat="1" ht="24.15" customHeight="1">
      <c r="B625" s="34"/>
      <c r="C625" s="133" t="s">
        <v>1724</v>
      </c>
      <c r="D625" s="133" t="s">
        <v>134</v>
      </c>
      <c r="E625" s="134" t="s">
        <v>1248</v>
      </c>
      <c r="F625" s="135" t="s">
        <v>1249</v>
      </c>
      <c r="G625" s="136" t="s">
        <v>137</v>
      </c>
      <c r="H625" s="137">
        <v>92</v>
      </c>
      <c r="I625" s="138"/>
      <c r="J625" s="139">
        <f>ROUND(I625*H625,2)</f>
        <v>0</v>
      </c>
      <c r="K625" s="135" t="s">
        <v>138</v>
      </c>
      <c r="L625" s="34"/>
      <c r="M625" s="140" t="s">
        <v>19</v>
      </c>
      <c r="N625" s="141" t="s">
        <v>43</v>
      </c>
      <c r="P625" s="142">
        <f>O625*H625</f>
        <v>0</v>
      </c>
      <c r="Q625" s="142">
        <v>0</v>
      </c>
      <c r="R625" s="142">
        <f>Q625*H625</f>
        <v>0</v>
      </c>
      <c r="S625" s="142">
        <v>0</v>
      </c>
      <c r="T625" s="143">
        <f>S625*H625</f>
        <v>0</v>
      </c>
      <c r="AR625" s="144" t="s">
        <v>726</v>
      </c>
      <c r="AT625" s="144" t="s">
        <v>134</v>
      </c>
      <c r="AU625" s="144" t="s">
        <v>154</v>
      </c>
      <c r="AY625" s="19" t="s">
        <v>132</v>
      </c>
      <c r="BE625" s="145">
        <f>IF(N625="základní",J625,0)</f>
        <v>0</v>
      </c>
      <c r="BF625" s="145">
        <f>IF(N625="snížená",J625,0)</f>
        <v>0</v>
      </c>
      <c r="BG625" s="145">
        <f>IF(N625="zákl. přenesená",J625,0)</f>
        <v>0</v>
      </c>
      <c r="BH625" s="145">
        <f>IF(N625="sníž. přenesená",J625,0)</f>
        <v>0</v>
      </c>
      <c r="BI625" s="145">
        <f>IF(N625="nulová",J625,0)</f>
        <v>0</v>
      </c>
      <c r="BJ625" s="19" t="s">
        <v>79</v>
      </c>
      <c r="BK625" s="145">
        <f>ROUND(I625*H625,2)</f>
        <v>0</v>
      </c>
      <c r="BL625" s="19" t="s">
        <v>726</v>
      </c>
      <c r="BM625" s="144" t="s">
        <v>1725</v>
      </c>
    </row>
    <row r="626" spans="2:65" s="1" customFormat="1" ht="19.2">
      <c r="B626" s="34"/>
      <c r="D626" s="146" t="s">
        <v>141</v>
      </c>
      <c r="F626" s="147" t="s">
        <v>1251</v>
      </c>
      <c r="I626" s="148"/>
      <c r="L626" s="34"/>
      <c r="M626" s="149"/>
      <c r="T626" s="55"/>
      <c r="AT626" s="19" t="s">
        <v>141</v>
      </c>
      <c r="AU626" s="19" t="s">
        <v>154</v>
      </c>
    </row>
    <row r="627" spans="2:65" s="1" customFormat="1" ht="10.199999999999999">
      <c r="B627" s="34"/>
      <c r="D627" s="150" t="s">
        <v>143</v>
      </c>
      <c r="F627" s="151" t="s">
        <v>1252</v>
      </c>
      <c r="I627" s="148"/>
      <c r="L627" s="34"/>
      <c r="M627" s="149"/>
      <c r="T627" s="55"/>
      <c r="AT627" s="19" t="s">
        <v>143</v>
      </c>
      <c r="AU627" s="19" t="s">
        <v>154</v>
      </c>
    </row>
    <row r="628" spans="2:65" s="13" customFormat="1" ht="10.199999999999999">
      <c r="B628" s="158"/>
      <c r="D628" s="146" t="s">
        <v>145</v>
      </c>
      <c r="E628" s="159" t="s">
        <v>19</v>
      </c>
      <c r="F628" s="160" t="s">
        <v>1726</v>
      </c>
      <c r="H628" s="161">
        <v>92</v>
      </c>
      <c r="I628" s="162"/>
      <c r="L628" s="158"/>
      <c r="M628" s="163"/>
      <c r="T628" s="164"/>
      <c r="AT628" s="159" t="s">
        <v>145</v>
      </c>
      <c r="AU628" s="159" t="s">
        <v>154</v>
      </c>
      <c r="AV628" s="13" t="s">
        <v>81</v>
      </c>
      <c r="AW628" s="13" t="s">
        <v>33</v>
      </c>
      <c r="AX628" s="13" t="s">
        <v>79</v>
      </c>
      <c r="AY628" s="159" t="s">
        <v>132</v>
      </c>
    </row>
    <row r="629" spans="2:65" s="1" customFormat="1" ht="16.5" customHeight="1">
      <c r="B629" s="34"/>
      <c r="C629" s="179" t="s">
        <v>1727</v>
      </c>
      <c r="D629" s="179" t="s">
        <v>329</v>
      </c>
      <c r="E629" s="180" t="s">
        <v>1254</v>
      </c>
      <c r="F629" s="181" t="s">
        <v>1255</v>
      </c>
      <c r="G629" s="182" t="s">
        <v>212</v>
      </c>
      <c r="H629" s="183">
        <v>9.1999999999999993</v>
      </c>
      <c r="I629" s="184"/>
      <c r="J629" s="185">
        <f>ROUND(I629*H629,2)</f>
        <v>0</v>
      </c>
      <c r="K629" s="181" t="s">
        <v>19</v>
      </c>
      <c r="L629" s="186"/>
      <c r="M629" s="187" t="s">
        <v>19</v>
      </c>
      <c r="N629" s="188" t="s">
        <v>43</v>
      </c>
      <c r="P629" s="142">
        <f>O629*H629</f>
        <v>0</v>
      </c>
      <c r="Q629" s="142">
        <v>0.2</v>
      </c>
      <c r="R629" s="142">
        <f>Q629*H629</f>
        <v>1.8399999999999999</v>
      </c>
      <c r="S629" s="142">
        <v>0</v>
      </c>
      <c r="T629" s="143">
        <f>S629*H629</f>
        <v>0</v>
      </c>
      <c r="AR629" s="144" t="s">
        <v>726</v>
      </c>
      <c r="AT629" s="144" t="s">
        <v>329</v>
      </c>
      <c r="AU629" s="144" t="s">
        <v>154</v>
      </c>
      <c r="AY629" s="19" t="s">
        <v>132</v>
      </c>
      <c r="BE629" s="145">
        <f>IF(N629="základní",J629,0)</f>
        <v>0</v>
      </c>
      <c r="BF629" s="145">
        <f>IF(N629="snížená",J629,0)</f>
        <v>0</v>
      </c>
      <c r="BG629" s="145">
        <f>IF(N629="zákl. přenesená",J629,0)</f>
        <v>0</v>
      </c>
      <c r="BH629" s="145">
        <f>IF(N629="sníž. přenesená",J629,0)</f>
        <v>0</v>
      </c>
      <c r="BI629" s="145">
        <f>IF(N629="nulová",J629,0)</f>
        <v>0</v>
      </c>
      <c r="BJ629" s="19" t="s">
        <v>79</v>
      </c>
      <c r="BK629" s="145">
        <f>ROUND(I629*H629,2)</f>
        <v>0</v>
      </c>
      <c r="BL629" s="19" t="s">
        <v>726</v>
      </c>
      <c r="BM629" s="144" t="s">
        <v>1728</v>
      </c>
    </row>
    <row r="630" spans="2:65" s="1" customFormat="1" ht="10.199999999999999">
      <c r="B630" s="34"/>
      <c r="D630" s="146" t="s">
        <v>141</v>
      </c>
      <c r="F630" s="147" t="s">
        <v>1255</v>
      </c>
      <c r="I630" s="148"/>
      <c r="L630" s="34"/>
      <c r="M630" s="149"/>
      <c r="T630" s="55"/>
      <c r="AT630" s="19" t="s">
        <v>141</v>
      </c>
      <c r="AU630" s="19" t="s">
        <v>154</v>
      </c>
    </row>
    <row r="631" spans="2:65" s="13" customFormat="1" ht="10.199999999999999">
      <c r="B631" s="158"/>
      <c r="D631" s="146" t="s">
        <v>145</v>
      </c>
      <c r="E631" s="159" t="s">
        <v>19</v>
      </c>
      <c r="F631" s="160" t="s">
        <v>1729</v>
      </c>
      <c r="H631" s="161">
        <v>9.1999999999999993</v>
      </c>
      <c r="I631" s="162"/>
      <c r="L631" s="158"/>
      <c r="M631" s="163"/>
      <c r="T631" s="164"/>
      <c r="AT631" s="159" t="s">
        <v>145</v>
      </c>
      <c r="AU631" s="159" t="s">
        <v>154</v>
      </c>
      <c r="AV631" s="13" t="s">
        <v>81</v>
      </c>
      <c r="AW631" s="13" t="s">
        <v>33</v>
      </c>
      <c r="AX631" s="13" t="s">
        <v>79</v>
      </c>
      <c r="AY631" s="159" t="s">
        <v>132</v>
      </c>
    </row>
    <row r="632" spans="2:65" s="1" customFormat="1" ht="24.15" customHeight="1">
      <c r="B632" s="34"/>
      <c r="C632" s="133" t="s">
        <v>1730</v>
      </c>
      <c r="D632" s="133" t="s">
        <v>134</v>
      </c>
      <c r="E632" s="134" t="s">
        <v>1644</v>
      </c>
      <c r="F632" s="135" t="s">
        <v>1645</v>
      </c>
      <c r="G632" s="136" t="s">
        <v>137</v>
      </c>
      <c r="H632" s="137">
        <v>3000</v>
      </c>
      <c r="I632" s="138"/>
      <c r="J632" s="139">
        <f>ROUND(I632*H632,2)</f>
        <v>0</v>
      </c>
      <c r="K632" s="135" t="s">
        <v>138</v>
      </c>
      <c r="L632" s="34"/>
      <c r="M632" s="140" t="s">
        <v>19</v>
      </c>
      <c r="N632" s="141" t="s">
        <v>43</v>
      </c>
      <c r="P632" s="142">
        <f>O632*H632</f>
        <v>0</v>
      </c>
      <c r="Q632" s="142">
        <v>0</v>
      </c>
      <c r="R632" s="142">
        <f>Q632*H632</f>
        <v>0</v>
      </c>
      <c r="S632" s="142">
        <v>0</v>
      </c>
      <c r="T632" s="143">
        <f>S632*H632</f>
        <v>0</v>
      </c>
      <c r="AR632" s="144" t="s">
        <v>726</v>
      </c>
      <c r="AT632" s="144" t="s">
        <v>134</v>
      </c>
      <c r="AU632" s="144" t="s">
        <v>154</v>
      </c>
      <c r="AY632" s="19" t="s">
        <v>132</v>
      </c>
      <c r="BE632" s="145">
        <f>IF(N632="základní",J632,0)</f>
        <v>0</v>
      </c>
      <c r="BF632" s="145">
        <f>IF(N632="snížená",J632,0)</f>
        <v>0</v>
      </c>
      <c r="BG632" s="145">
        <f>IF(N632="zákl. přenesená",J632,0)</f>
        <v>0</v>
      </c>
      <c r="BH632" s="145">
        <f>IF(N632="sníž. přenesená",J632,0)</f>
        <v>0</v>
      </c>
      <c r="BI632" s="145">
        <f>IF(N632="nulová",J632,0)</f>
        <v>0</v>
      </c>
      <c r="BJ632" s="19" t="s">
        <v>79</v>
      </c>
      <c r="BK632" s="145">
        <f>ROUND(I632*H632,2)</f>
        <v>0</v>
      </c>
      <c r="BL632" s="19" t="s">
        <v>726</v>
      </c>
      <c r="BM632" s="144" t="s">
        <v>1731</v>
      </c>
    </row>
    <row r="633" spans="2:65" s="1" customFormat="1" ht="19.2">
      <c r="B633" s="34"/>
      <c r="D633" s="146" t="s">
        <v>141</v>
      </c>
      <c r="F633" s="147" t="s">
        <v>1647</v>
      </c>
      <c r="I633" s="148"/>
      <c r="L633" s="34"/>
      <c r="M633" s="149"/>
      <c r="T633" s="55"/>
      <c r="AT633" s="19" t="s">
        <v>141</v>
      </c>
      <c r="AU633" s="19" t="s">
        <v>154</v>
      </c>
    </row>
    <row r="634" spans="2:65" s="1" customFormat="1" ht="10.199999999999999">
      <c r="B634" s="34"/>
      <c r="D634" s="150" t="s">
        <v>143</v>
      </c>
      <c r="F634" s="151" t="s">
        <v>1648</v>
      </c>
      <c r="I634" s="148"/>
      <c r="L634" s="34"/>
      <c r="M634" s="149"/>
      <c r="T634" s="55"/>
      <c r="AT634" s="19" t="s">
        <v>143</v>
      </c>
      <c r="AU634" s="19" t="s">
        <v>154</v>
      </c>
    </row>
    <row r="635" spans="2:65" s="13" customFormat="1" ht="10.199999999999999">
      <c r="B635" s="158"/>
      <c r="D635" s="146" t="s">
        <v>145</v>
      </c>
      <c r="E635" s="159" t="s">
        <v>19</v>
      </c>
      <c r="F635" s="160" t="s">
        <v>1649</v>
      </c>
      <c r="H635" s="161">
        <v>3000</v>
      </c>
      <c r="I635" s="162"/>
      <c r="L635" s="158"/>
      <c r="M635" s="163"/>
      <c r="T635" s="164"/>
      <c r="AT635" s="159" t="s">
        <v>145</v>
      </c>
      <c r="AU635" s="159" t="s">
        <v>154</v>
      </c>
      <c r="AV635" s="13" t="s">
        <v>81</v>
      </c>
      <c r="AW635" s="13" t="s">
        <v>33</v>
      </c>
      <c r="AX635" s="13" t="s">
        <v>79</v>
      </c>
      <c r="AY635" s="159" t="s">
        <v>132</v>
      </c>
    </row>
    <row r="636" spans="2:65" s="1" customFormat="1" ht="24.15" customHeight="1">
      <c r="B636" s="34"/>
      <c r="C636" s="133" t="s">
        <v>1732</v>
      </c>
      <c r="D636" s="133" t="s">
        <v>134</v>
      </c>
      <c r="E636" s="134" t="s">
        <v>1137</v>
      </c>
      <c r="F636" s="135" t="s">
        <v>1138</v>
      </c>
      <c r="G636" s="136" t="s">
        <v>242</v>
      </c>
      <c r="H636" s="137">
        <v>9</v>
      </c>
      <c r="I636" s="138"/>
      <c r="J636" s="139">
        <f>ROUND(I636*H636,2)</f>
        <v>0</v>
      </c>
      <c r="K636" s="135" t="s">
        <v>19</v>
      </c>
      <c r="L636" s="34"/>
      <c r="M636" s="140" t="s">
        <v>19</v>
      </c>
      <c r="N636" s="141" t="s">
        <v>43</v>
      </c>
      <c r="P636" s="142">
        <f>O636*H636</f>
        <v>0</v>
      </c>
      <c r="Q636" s="142">
        <v>0</v>
      </c>
      <c r="R636" s="142">
        <f>Q636*H636</f>
        <v>0</v>
      </c>
      <c r="S636" s="142">
        <v>0</v>
      </c>
      <c r="T636" s="143">
        <f>S636*H636</f>
        <v>0</v>
      </c>
      <c r="AR636" s="144" t="s">
        <v>726</v>
      </c>
      <c r="AT636" s="144" t="s">
        <v>134</v>
      </c>
      <c r="AU636" s="144" t="s">
        <v>154</v>
      </c>
      <c r="AY636" s="19" t="s">
        <v>132</v>
      </c>
      <c r="BE636" s="145">
        <f>IF(N636="základní",J636,0)</f>
        <v>0</v>
      </c>
      <c r="BF636" s="145">
        <f>IF(N636="snížená",J636,0)</f>
        <v>0</v>
      </c>
      <c r="BG636" s="145">
        <f>IF(N636="zákl. přenesená",J636,0)</f>
        <v>0</v>
      </c>
      <c r="BH636" s="145">
        <f>IF(N636="sníž. přenesená",J636,0)</f>
        <v>0</v>
      </c>
      <c r="BI636" s="145">
        <f>IF(N636="nulová",J636,0)</f>
        <v>0</v>
      </c>
      <c r="BJ636" s="19" t="s">
        <v>79</v>
      </c>
      <c r="BK636" s="145">
        <f>ROUND(I636*H636,2)</f>
        <v>0</v>
      </c>
      <c r="BL636" s="19" t="s">
        <v>726</v>
      </c>
      <c r="BM636" s="144" t="s">
        <v>1733</v>
      </c>
    </row>
    <row r="637" spans="2:65" s="1" customFormat="1" ht="19.2">
      <c r="B637" s="34"/>
      <c r="D637" s="146" t="s">
        <v>141</v>
      </c>
      <c r="F637" s="147" t="s">
        <v>1138</v>
      </c>
      <c r="I637" s="148"/>
      <c r="L637" s="34"/>
      <c r="M637" s="149"/>
      <c r="T637" s="55"/>
      <c r="AT637" s="19" t="s">
        <v>141</v>
      </c>
      <c r="AU637" s="19" t="s">
        <v>154</v>
      </c>
    </row>
    <row r="638" spans="2:65" s="13" customFormat="1" ht="10.199999999999999">
      <c r="B638" s="158"/>
      <c r="D638" s="146" t="s">
        <v>145</v>
      </c>
      <c r="E638" s="159" t="s">
        <v>19</v>
      </c>
      <c r="F638" s="160" t="s">
        <v>1734</v>
      </c>
      <c r="H638" s="161">
        <v>90</v>
      </c>
      <c r="I638" s="162"/>
      <c r="L638" s="158"/>
      <c r="M638" s="163"/>
      <c r="T638" s="164"/>
      <c r="AT638" s="159" t="s">
        <v>145</v>
      </c>
      <c r="AU638" s="159" t="s">
        <v>154</v>
      </c>
      <c r="AV638" s="13" t="s">
        <v>81</v>
      </c>
      <c r="AW638" s="13" t="s">
        <v>33</v>
      </c>
      <c r="AX638" s="13" t="s">
        <v>72</v>
      </c>
      <c r="AY638" s="159" t="s">
        <v>132</v>
      </c>
    </row>
    <row r="639" spans="2:65" s="13" customFormat="1" ht="20.399999999999999">
      <c r="B639" s="158"/>
      <c r="D639" s="146" t="s">
        <v>145</v>
      </c>
      <c r="E639" s="159" t="s">
        <v>19</v>
      </c>
      <c r="F639" s="160" t="s">
        <v>1735</v>
      </c>
      <c r="H639" s="161">
        <v>9</v>
      </c>
      <c r="I639" s="162"/>
      <c r="L639" s="158"/>
      <c r="M639" s="163"/>
      <c r="T639" s="164"/>
      <c r="AT639" s="159" t="s">
        <v>145</v>
      </c>
      <c r="AU639" s="159" t="s">
        <v>154</v>
      </c>
      <c r="AV639" s="13" t="s">
        <v>81</v>
      </c>
      <c r="AW639" s="13" t="s">
        <v>33</v>
      </c>
      <c r="AX639" s="13" t="s">
        <v>79</v>
      </c>
      <c r="AY639" s="159" t="s">
        <v>132</v>
      </c>
    </row>
    <row r="640" spans="2:65" s="1" customFormat="1" ht="16.5" customHeight="1">
      <c r="B640" s="34"/>
      <c r="C640" s="133" t="s">
        <v>1736</v>
      </c>
      <c r="D640" s="133" t="s">
        <v>134</v>
      </c>
      <c r="E640" s="134" t="s">
        <v>1270</v>
      </c>
      <c r="F640" s="135" t="s">
        <v>1271</v>
      </c>
      <c r="G640" s="136" t="s">
        <v>212</v>
      </c>
      <c r="H640" s="137">
        <v>8.0399999999999991</v>
      </c>
      <c r="I640" s="138"/>
      <c r="J640" s="139">
        <f>ROUND(I640*H640,2)</f>
        <v>0</v>
      </c>
      <c r="K640" s="135" t="s">
        <v>138</v>
      </c>
      <c r="L640" s="34"/>
      <c r="M640" s="140" t="s">
        <v>19</v>
      </c>
      <c r="N640" s="141" t="s">
        <v>43</v>
      </c>
      <c r="P640" s="142">
        <f>O640*H640</f>
        <v>0</v>
      </c>
      <c r="Q640" s="142">
        <v>0</v>
      </c>
      <c r="R640" s="142">
        <f>Q640*H640</f>
        <v>0</v>
      </c>
      <c r="S640" s="142">
        <v>0</v>
      </c>
      <c r="T640" s="143">
        <f>S640*H640</f>
        <v>0</v>
      </c>
      <c r="AR640" s="144" t="s">
        <v>726</v>
      </c>
      <c r="AT640" s="144" t="s">
        <v>134</v>
      </c>
      <c r="AU640" s="144" t="s">
        <v>154</v>
      </c>
      <c r="AY640" s="19" t="s">
        <v>132</v>
      </c>
      <c r="BE640" s="145">
        <f>IF(N640="základní",J640,0)</f>
        <v>0</v>
      </c>
      <c r="BF640" s="145">
        <f>IF(N640="snížená",J640,0)</f>
        <v>0</v>
      </c>
      <c r="BG640" s="145">
        <f>IF(N640="zákl. přenesená",J640,0)</f>
        <v>0</v>
      </c>
      <c r="BH640" s="145">
        <f>IF(N640="sníž. přenesená",J640,0)</f>
        <v>0</v>
      </c>
      <c r="BI640" s="145">
        <f>IF(N640="nulová",J640,0)</f>
        <v>0</v>
      </c>
      <c r="BJ640" s="19" t="s">
        <v>79</v>
      </c>
      <c r="BK640" s="145">
        <f>ROUND(I640*H640,2)</f>
        <v>0</v>
      </c>
      <c r="BL640" s="19" t="s">
        <v>726</v>
      </c>
      <c r="BM640" s="144" t="s">
        <v>1737</v>
      </c>
    </row>
    <row r="641" spans="2:65" s="1" customFormat="1" ht="10.199999999999999">
      <c r="B641" s="34"/>
      <c r="D641" s="146" t="s">
        <v>141</v>
      </c>
      <c r="F641" s="147" t="s">
        <v>1273</v>
      </c>
      <c r="I641" s="148"/>
      <c r="L641" s="34"/>
      <c r="M641" s="149"/>
      <c r="T641" s="55"/>
      <c r="AT641" s="19" t="s">
        <v>141</v>
      </c>
      <c r="AU641" s="19" t="s">
        <v>154</v>
      </c>
    </row>
    <row r="642" spans="2:65" s="1" customFormat="1" ht="10.199999999999999">
      <c r="B642" s="34"/>
      <c r="D642" s="150" t="s">
        <v>143</v>
      </c>
      <c r="F642" s="151" t="s">
        <v>1274</v>
      </c>
      <c r="I642" s="148"/>
      <c r="L642" s="34"/>
      <c r="M642" s="149"/>
      <c r="T642" s="55"/>
      <c r="AT642" s="19" t="s">
        <v>143</v>
      </c>
      <c r="AU642" s="19" t="s">
        <v>154</v>
      </c>
    </row>
    <row r="643" spans="2:65" s="13" customFormat="1" ht="10.199999999999999">
      <c r="B643" s="158"/>
      <c r="D643" s="146" t="s">
        <v>145</v>
      </c>
      <c r="E643" s="159" t="s">
        <v>19</v>
      </c>
      <c r="F643" s="160" t="s">
        <v>1692</v>
      </c>
      <c r="H643" s="161">
        <v>2.94</v>
      </c>
      <c r="I643" s="162"/>
      <c r="L643" s="158"/>
      <c r="M643" s="163"/>
      <c r="T643" s="164"/>
      <c r="AT643" s="159" t="s">
        <v>145</v>
      </c>
      <c r="AU643" s="159" t="s">
        <v>154</v>
      </c>
      <c r="AV643" s="13" t="s">
        <v>81</v>
      </c>
      <c r="AW643" s="13" t="s">
        <v>33</v>
      </c>
      <c r="AX643" s="13" t="s">
        <v>72</v>
      </c>
      <c r="AY643" s="159" t="s">
        <v>132</v>
      </c>
    </row>
    <row r="644" spans="2:65" s="13" customFormat="1" ht="20.399999999999999">
      <c r="B644" s="158"/>
      <c r="D644" s="146" t="s">
        <v>145</v>
      </c>
      <c r="E644" s="159" t="s">
        <v>19</v>
      </c>
      <c r="F644" s="160" t="s">
        <v>1693</v>
      </c>
      <c r="H644" s="161">
        <v>4.2</v>
      </c>
      <c r="I644" s="162"/>
      <c r="L644" s="158"/>
      <c r="M644" s="163"/>
      <c r="T644" s="164"/>
      <c r="AT644" s="159" t="s">
        <v>145</v>
      </c>
      <c r="AU644" s="159" t="s">
        <v>154</v>
      </c>
      <c r="AV644" s="13" t="s">
        <v>81</v>
      </c>
      <c r="AW644" s="13" t="s">
        <v>33</v>
      </c>
      <c r="AX644" s="13" t="s">
        <v>72</v>
      </c>
      <c r="AY644" s="159" t="s">
        <v>132</v>
      </c>
    </row>
    <row r="645" spans="2:65" s="13" customFormat="1" ht="10.199999999999999">
      <c r="B645" s="158"/>
      <c r="D645" s="146" t="s">
        <v>145</v>
      </c>
      <c r="E645" s="159" t="s">
        <v>19</v>
      </c>
      <c r="F645" s="160" t="s">
        <v>1694</v>
      </c>
      <c r="H645" s="161">
        <v>0.9</v>
      </c>
      <c r="I645" s="162"/>
      <c r="L645" s="158"/>
      <c r="M645" s="163"/>
      <c r="T645" s="164"/>
      <c r="AT645" s="159" t="s">
        <v>145</v>
      </c>
      <c r="AU645" s="159" t="s">
        <v>154</v>
      </c>
      <c r="AV645" s="13" t="s">
        <v>81</v>
      </c>
      <c r="AW645" s="13" t="s">
        <v>33</v>
      </c>
      <c r="AX645" s="13" t="s">
        <v>72</v>
      </c>
      <c r="AY645" s="159" t="s">
        <v>132</v>
      </c>
    </row>
    <row r="646" spans="2:65" s="14" customFormat="1" ht="10.199999999999999">
      <c r="B646" s="165"/>
      <c r="D646" s="146" t="s">
        <v>145</v>
      </c>
      <c r="E646" s="166" t="s">
        <v>19</v>
      </c>
      <c r="F646" s="167" t="s">
        <v>162</v>
      </c>
      <c r="H646" s="168">
        <v>8.0399999999999991</v>
      </c>
      <c r="I646" s="169"/>
      <c r="L646" s="165"/>
      <c r="M646" s="170"/>
      <c r="T646" s="171"/>
      <c r="AT646" s="166" t="s">
        <v>145</v>
      </c>
      <c r="AU646" s="166" t="s">
        <v>154</v>
      </c>
      <c r="AV646" s="14" t="s">
        <v>139</v>
      </c>
      <c r="AW646" s="14" t="s">
        <v>33</v>
      </c>
      <c r="AX646" s="14" t="s">
        <v>79</v>
      </c>
      <c r="AY646" s="166" t="s">
        <v>132</v>
      </c>
    </row>
    <row r="647" spans="2:65" s="1" customFormat="1" ht="21.75" customHeight="1">
      <c r="B647" s="34"/>
      <c r="C647" s="133" t="s">
        <v>1738</v>
      </c>
      <c r="D647" s="133" t="s">
        <v>134</v>
      </c>
      <c r="E647" s="134" t="s">
        <v>1277</v>
      </c>
      <c r="F647" s="135" t="s">
        <v>1278</v>
      </c>
      <c r="G647" s="136" t="s">
        <v>212</v>
      </c>
      <c r="H647" s="137">
        <v>8.0399999999999991</v>
      </c>
      <c r="I647" s="138"/>
      <c r="J647" s="139">
        <f>ROUND(I647*H647,2)</f>
        <v>0</v>
      </c>
      <c r="K647" s="135" t="s">
        <v>138</v>
      </c>
      <c r="L647" s="34"/>
      <c r="M647" s="140" t="s">
        <v>19</v>
      </c>
      <c r="N647" s="141" t="s">
        <v>43</v>
      </c>
      <c r="P647" s="142">
        <f>O647*H647</f>
        <v>0</v>
      </c>
      <c r="Q647" s="142">
        <v>0</v>
      </c>
      <c r="R647" s="142">
        <f>Q647*H647</f>
        <v>0</v>
      </c>
      <c r="S647" s="142">
        <v>0</v>
      </c>
      <c r="T647" s="143">
        <f>S647*H647</f>
        <v>0</v>
      </c>
      <c r="AR647" s="144" t="s">
        <v>726</v>
      </c>
      <c r="AT647" s="144" t="s">
        <v>134</v>
      </c>
      <c r="AU647" s="144" t="s">
        <v>154</v>
      </c>
      <c r="AY647" s="19" t="s">
        <v>132</v>
      </c>
      <c r="BE647" s="145">
        <f>IF(N647="základní",J647,0)</f>
        <v>0</v>
      </c>
      <c r="BF647" s="145">
        <f>IF(N647="snížená",J647,0)</f>
        <v>0</v>
      </c>
      <c r="BG647" s="145">
        <f>IF(N647="zákl. přenesená",J647,0)</f>
        <v>0</v>
      </c>
      <c r="BH647" s="145">
        <f>IF(N647="sníž. přenesená",J647,0)</f>
        <v>0</v>
      </c>
      <c r="BI647" s="145">
        <f>IF(N647="nulová",J647,0)</f>
        <v>0</v>
      </c>
      <c r="BJ647" s="19" t="s">
        <v>79</v>
      </c>
      <c r="BK647" s="145">
        <f>ROUND(I647*H647,2)</f>
        <v>0</v>
      </c>
      <c r="BL647" s="19" t="s">
        <v>726</v>
      </c>
      <c r="BM647" s="144" t="s">
        <v>1739</v>
      </c>
    </row>
    <row r="648" spans="2:65" s="1" customFormat="1" ht="10.199999999999999">
      <c r="B648" s="34"/>
      <c r="D648" s="146" t="s">
        <v>141</v>
      </c>
      <c r="F648" s="147" t="s">
        <v>1280</v>
      </c>
      <c r="I648" s="148"/>
      <c r="L648" s="34"/>
      <c r="M648" s="149"/>
      <c r="T648" s="55"/>
      <c r="AT648" s="19" t="s">
        <v>141</v>
      </c>
      <c r="AU648" s="19" t="s">
        <v>154</v>
      </c>
    </row>
    <row r="649" spans="2:65" s="1" customFormat="1" ht="10.199999999999999">
      <c r="B649" s="34"/>
      <c r="D649" s="150" t="s">
        <v>143</v>
      </c>
      <c r="F649" s="151" t="s">
        <v>1281</v>
      </c>
      <c r="I649" s="148"/>
      <c r="L649" s="34"/>
      <c r="M649" s="149"/>
      <c r="T649" s="55"/>
      <c r="AT649" s="19" t="s">
        <v>143</v>
      </c>
      <c r="AU649" s="19" t="s">
        <v>154</v>
      </c>
    </row>
    <row r="650" spans="2:65" s="1" customFormat="1" ht="24.15" customHeight="1">
      <c r="B650" s="34"/>
      <c r="C650" s="133" t="s">
        <v>1740</v>
      </c>
      <c r="D650" s="133" t="s">
        <v>134</v>
      </c>
      <c r="E650" s="134" t="s">
        <v>1282</v>
      </c>
      <c r="F650" s="135" t="s">
        <v>1283</v>
      </c>
      <c r="G650" s="136" t="s">
        <v>212</v>
      </c>
      <c r="H650" s="137">
        <v>8.0399999999999991</v>
      </c>
      <c r="I650" s="138"/>
      <c r="J650" s="139">
        <f>ROUND(I650*H650,2)</f>
        <v>0</v>
      </c>
      <c r="K650" s="135" t="s">
        <v>138</v>
      </c>
      <c r="L650" s="34"/>
      <c r="M650" s="140" t="s">
        <v>19</v>
      </c>
      <c r="N650" s="141" t="s">
        <v>43</v>
      </c>
      <c r="P650" s="142">
        <f>O650*H650</f>
        <v>0</v>
      </c>
      <c r="Q650" s="142">
        <v>0</v>
      </c>
      <c r="R650" s="142">
        <f>Q650*H650</f>
        <v>0</v>
      </c>
      <c r="S650" s="142">
        <v>0</v>
      </c>
      <c r="T650" s="143">
        <f>S650*H650</f>
        <v>0</v>
      </c>
      <c r="AR650" s="144" t="s">
        <v>726</v>
      </c>
      <c r="AT650" s="144" t="s">
        <v>134</v>
      </c>
      <c r="AU650" s="144" t="s">
        <v>154</v>
      </c>
      <c r="AY650" s="19" t="s">
        <v>132</v>
      </c>
      <c r="BE650" s="145">
        <f>IF(N650="základní",J650,0)</f>
        <v>0</v>
      </c>
      <c r="BF650" s="145">
        <f>IF(N650="snížená",J650,0)</f>
        <v>0</v>
      </c>
      <c r="BG650" s="145">
        <f>IF(N650="zákl. přenesená",J650,0)</f>
        <v>0</v>
      </c>
      <c r="BH650" s="145">
        <f>IF(N650="sníž. přenesená",J650,0)</f>
        <v>0</v>
      </c>
      <c r="BI650" s="145">
        <f>IF(N650="nulová",J650,0)</f>
        <v>0</v>
      </c>
      <c r="BJ650" s="19" t="s">
        <v>79</v>
      </c>
      <c r="BK650" s="145">
        <f>ROUND(I650*H650,2)</f>
        <v>0</v>
      </c>
      <c r="BL650" s="19" t="s">
        <v>726</v>
      </c>
      <c r="BM650" s="144" t="s">
        <v>1741</v>
      </c>
    </row>
    <row r="651" spans="2:65" s="1" customFormat="1" ht="19.2">
      <c r="B651" s="34"/>
      <c r="D651" s="146" t="s">
        <v>141</v>
      </c>
      <c r="F651" s="147" t="s">
        <v>1285</v>
      </c>
      <c r="I651" s="148"/>
      <c r="L651" s="34"/>
      <c r="M651" s="149"/>
      <c r="T651" s="55"/>
      <c r="AT651" s="19" t="s">
        <v>141</v>
      </c>
      <c r="AU651" s="19" t="s">
        <v>154</v>
      </c>
    </row>
    <row r="652" spans="2:65" s="1" customFormat="1" ht="10.199999999999999">
      <c r="B652" s="34"/>
      <c r="D652" s="150" t="s">
        <v>143</v>
      </c>
      <c r="F652" s="151" t="s">
        <v>1286</v>
      </c>
      <c r="I652" s="148"/>
      <c r="L652" s="34"/>
      <c r="M652" s="149"/>
      <c r="T652" s="55"/>
      <c r="AT652" s="19" t="s">
        <v>143</v>
      </c>
      <c r="AU652" s="19" t="s">
        <v>154</v>
      </c>
    </row>
    <row r="653" spans="2:65" s="1" customFormat="1" ht="16.5" customHeight="1">
      <c r="B653" s="34"/>
      <c r="C653" s="179" t="s">
        <v>1742</v>
      </c>
      <c r="D653" s="179" t="s">
        <v>329</v>
      </c>
      <c r="E653" s="180" t="s">
        <v>1287</v>
      </c>
      <c r="F653" s="181" t="s">
        <v>1288</v>
      </c>
      <c r="G653" s="182" t="s">
        <v>212</v>
      </c>
      <c r="H653" s="183">
        <v>8.0399999999999991</v>
      </c>
      <c r="I653" s="184"/>
      <c r="J653" s="185">
        <f>ROUND(I653*H653,2)</f>
        <v>0</v>
      </c>
      <c r="K653" s="181" t="s">
        <v>138</v>
      </c>
      <c r="L653" s="186"/>
      <c r="M653" s="187" t="s">
        <v>19</v>
      </c>
      <c r="N653" s="188" t="s">
        <v>43</v>
      </c>
      <c r="P653" s="142">
        <f>O653*H653</f>
        <v>0</v>
      </c>
      <c r="Q653" s="142">
        <v>0</v>
      </c>
      <c r="R653" s="142">
        <f>Q653*H653</f>
        <v>0</v>
      </c>
      <c r="S653" s="142">
        <v>0</v>
      </c>
      <c r="T653" s="143">
        <f>S653*H653</f>
        <v>0</v>
      </c>
      <c r="AR653" s="144" t="s">
        <v>726</v>
      </c>
      <c r="AT653" s="144" t="s">
        <v>329</v>
      </c>
      <c r="AU653" s="144" t="s">
        <v>154</v>
      </c>
      <c r="AY653" s="19" t="s">
        <v>132</v>
      </c>
      <c r="BE653" s="145">
        <f>IF(N653="základní",J653,0)</f>
        <v>0</v>
      </c>
      <c r="BF653" s="145">
        <f>IF(N653="snížená",J653,0)</f>
        <v>0</v>
      </c>
      <c r="BG653" s="145">
        <f>IF(N653="zákl. přenesená",J653,0)</f>
        <v>0</v>
      </c>
      <c r="BH653" s="145">
        <f>IF(N653="sníž. přenesená",J653,0)</f>
        <v>0</v>
      </c>
      <c r="BI653" s="145">
        <f>IF(N653="nulová",J653,0)</f>
        <v>0</v>
      </c>
      <c r="BJ653" s="19" t="s">
        <v>79</v>
      </c>
      <c r="BK653" s="145">
        <f>ROUND(I653*H653,2)</f>
        <v>0</v>
      </c>
      <c r="BL653" s="19" t="s">
        <v>726</v>
      </c>
      <c r="BM653" s="144" t="s">
        <v>1743</v>
      </c>
    </row>
    <row r="654" spans="2:65" s="1" customFormat="1" ht="10.199999999999999">
      <c r="B654" s="34"/>
      <c r="D654" s="146" t="s">
        <v>141</v>
      </c>
      <c r="F654" s="147" t="s">
        <v>1288</v>
      </c>
      <c r="I654" s="148"/>
      <c r="L654" s="34"/>
      <c r="M654" s="149"/>
      <c r="T654" s="55"/>
      <c r="AT654" s="19" t="s">
        <v>141</v>
      </c>
      <c r="AU654" s="19" t="s">
        <v>154</v>
      </c>
    </row>
    <row r="655" spans="2:65" s="1" customFormat="1" ht="21.75" customHeight="1">
      <c r="B655" s="34"/>
      <c r="C655" s="133" t="s">
        <v>1744</v>
      </c>
      <c r="D655" s="133" t="s">
        <v>134</v>
      </c>
      <c r="E655" s="134" t="s">
        <v>1665</v>
      </c>
      <c r="F655" s="135" t="s">
        <v>1666</v>
      </c>
      <c r="G655" s="136" t="s">
        <v>422</v>
      </c>
      <c r="H655" s="137">
        <v>14</v>
      </c>
      <c r="I655" s="138"/>
      <c r="J655" s="139">
        <f>ROUND(I655*H655,2)</f>
        <v>0</v>
      </c>
      <c r="K655" s="135" t="s">
        <v>19</v>
      </c>
      <c r="L655" s="34"/>
      <c r="M655" s="140" t="s">
        <v>19</v>
      </c>
      <c r="N655" s="141" t="s">
        <v>43</v>
      </c>
      <c r="P655" s="142">
        <f>O655*H655</f>
        <v>0</v>
      </c>
      <c r="Q655" s="142">
        <v>0</v>
      </c>
      <c r="R655" s="142">
        <f>Q655*H655</f>
        <v>0</v>
      </c>
      <c r="S655" s="142">
        <v>0</v>
      </c>
      <c r="T655" s="143">
        <f>S655*H655</f>
        <v>0</v>
      </c>
      <c r="AR655" s="144" t="s">
        <v>726</v>
      </c>
      <c r="AT655" s="144" t="s">
        <v>134</v>
      </c>
      <c r="AU655" s="144" t="s">
        <v>154</v>
      </c>
      <c r="AY655" s="19" t="s">
        <v>132</v>
      </c>
      <c r="BE655" s="145">
        <f>IF(N655="základní",J655,0)</f>
        <v>0</v>
      </c>
      <c r="BF655" s="145">
        <f>IF(N655="snížená",J655,0)</f>
        <v>0</v>
      </c>
      <c r="BG655" s="145">
        <f>IF(N655="zákl. přenesená",J655,0)</f>
        <v>0</v>
      </c>
      <c r="BH655" s="145">
        <f>IF(N655="sníž. přenesená",J655,0)</f>
        <v>0</v>
      </c>
      <c r="BI655" s="145">
        <f>IF(N655="nulová",J655,0)</f>
        <v>0</v>
      </c>
      <c r="BJ655" s="19" t="s">
        <v>79</v>
      </c>
      <c r="BK655" s="145">
        <f>ROUND(I655*H655,2)</f>
        <v>0</v>
      </c>
      <c r="BL655" s="19" t="s">
        <v>726</v>
      </c>
      <c r="BM655" s="144" t="s">
        <v>1745</v>
      </c>
    </row>
    <row r="656" spans="2:65" s="1" customFormat="1" ht="10.199999999999999">
      <c r="B656" s="34"/>
      <c r="D656" s="146" t="s">
        <v>141</v>
      </c>
      <c r="F656" s="147" t="s">
        <v>1666</v>
      </c>
      <c r="I656" s="148"/>
      <c r="L656" s="34"/>
      <c r="M656" s="149"/>
      <c r="T656" s="55"/>
      <c r="AT656" s="19" t="s">
        <v>141</v>
      </c>
      <c r="AU656" s="19" t="s">
        <v>154</v>
      </c>
    </row>
    <row r="657" spans="2:65" s="13" customFormat="1" ht="10.199999999999999">
      <c r="B657" s="158"/>
      <c r="D657" s="146" t="s">
        <v>145</v>
      </c>
      <c r="E657" s="159" t="s">
        <v>19</v>
      </c>
      <c r="F657" s="160" t="s">
        <v>1668</v>
      </c>
      <c r="H657" s="161">
        <v>14</v>
      </c>
      <c r="I657" s="162"/>
      <c r="L657" s="158"/>
      <c r="M657" s="163"/>
      <c r="T657" s="164"/>
      <c r="AT657" s="159" t="s">
        <v>145</v>
      </c>
      <c r="AU657" s="159" t="s">
        <v>154</v>
      </c>
      <c r="AV657" s="13" t="s">
        <v>81</v>
      </c>
      <c r="AW657" s="13" t="s">
        <v>33</v>
      </c>
      <c r="AX657" s="13" t="s">
        <v>79</v>
      </c>
      <c r="AY657" s="159" t="s">
        <v>132</v>
      </c>
    </row>
    <row r="658" spans="2:65" s="1" customFormat="1" ht="21.75" customHeight="1">
      <c r="B658" s="34"/>
      <c r="C658" s="133" t="s">
        <v>1746</v>
      </c>
      <c r="D658" s="133" t="s">
        <v>134</v>
      </c>
      <c r="E658" s="134" t="s">
        <v>1747</v>
      </c>
      <c r="F658" s="135" t="s">
        <v>1748</v>
      </c>
      <c r="G658" s="136" t="s">
        <v>422</v>
      </c>
      <c r="H658" s="137">
        <v>6</v>
      </c>
      <c r="I658" s="138"/>
      <c r="J658" s="139">
        <f>ROUND(I658*H658,2)</f>
        <v>0</v>
      </c>
      <c r="K658" s="135" t="s">
        <v>138</v>
      </c>
      <c r="L658" s="34"/>
      <c r="M658" s="140" t="s">
        <v>19</v>
      </c>
      <c r="N658" s="141" t="s">
        <v>43</v>
      </c>
      <c r="P658" s="142">
        <f>O658*H658</f>
        <v>0</v>
      </c>
      <c r="Q658" s="142">
        <v>0</v>
      </c>
      <c r="R658" s="142">
        <f>Q658*H658</f>
        <v>0</v>
      </c>
      <c r="S658" s="142">
        <v>0</v>
      </c>
      <c r="T658" s="143">
        <f>S658*H658</f>
        <v>0</v>
      </c>
      <c r="AR658" s="144" t="s">
        <v>726</v>
      </c>
      <c r="AT658" s="144" t="s">
        <v>134</v>
      </c>
      <c r="AU658" s="144" t="s">
        <v>154</v>
      </c>
      <c r="AY658" s="19" t="s">
        <v>132</v>
      </c>
      <c r="BE658" s="145">
        <f>IF(N658="základní",J658,0)</f>
        <v>0</v>
      </c>
      <c r="BF658" s="145">
        <f>IF(N658="snížená",J658,0)</f>
        <v>0</v>
      </c>
      <c r="BG658" s="145">
        <f>IF(N658="zákl. přenesená",J658,0)</f>
        <v>0</v>
      </c>
      <c r="BH658" s="145">
        <f>IF(N658="sníž. přenesená",J658,0)</f>
        <v>0</v>
      </c>
      <c r="BI658" s="145">
        <f>IF(N658="nulová",J658,0)</f>
        <v>0</v>
      </c>
      <c r="BJ658" s="19" t="s">
        <v>79</v>
      </c>
      <c r="BK658" s="145">
        <f>ROUND(I658*H658,2)</f>
        <v>0</v>
      </c>
      <c r="BL658" s="19" t="s">
        <v>726</v>
      </c>
      <c r="BM658" s="144" t="s">
        <v>1749</v>
      </c>
    </row>
    <row r="659" spans="2:65" s="1" customFormat="1" ht="19.2">
      <c r="B659" s="34"/>
      <c r="D659" s="146" t="s">
        <v>141</v>
      </c>
      <c r="F659" s="147" t="s">
        <v>1750</v>
      </c>
      <c r="I659" s="148"/>
      <c r="L659" s="34"/>
      <c r="M659" s="149"/>
      <c r="T659" s="55"/>
      <c r="AT659" s="19" t="s">
        <v>141</v>
      </c>
      <c r="AU659" s="19" t="s">
        <v>154</v>
      </c>
    </row>
    <row r="660" spans="2:65" s="1" customFormat="1" ht="10.199999999999999">
      <c r="B660" s="34"/>
      <c r="D660" s="150" t="s">
        <v>143</v>
      </c>
      <c r="F660" s="151" t="s">
        <v>1751</v>
      </c>
      <c r="I660" s="148"/>
      <c r="L660" s="34"/>
      <c r="M660" s="149"/>
      <c r="T660" s="55"/>
      <c r="AT660" s="19" t="s">
        <v>143</v>
      </c>
      <c r="AU660" s="19" t="s">
        <v>154</v>
      </c>
    </row>
    <row r="661" spans="2:65" s="13" customFormat="1" ht="10.199999999999999">
      <c r="B661" s="158"/>
      <c r="D661" s="146" t="s">
        <v>145</v>
      </c>
      <c r="E661" s="159" t="s">
        <v>19</v>
      </c>
      <c r="F661" s="160" t="s">
        <v>1025</v>
      </c>
      <c r="H661" s="161">
        <v>6</v>
      </c>
      <c r="I661" s="162"/>
      <c r="L661" s="158"/>
      <c r="M661" s="163"/>
      <c r="T661" s="164"/>
      <c r="AT661" s="159" t="s">
        <v>145</v>
      </c>
      <c r="AU661" s="159" t="s">
        <v>154</v>
      </c>
      <c r="AV661" s="13" t="s">
        <v>81</v>
      </c>
      <c r="AW661" s="13" t="s">
        <v>33</v>
      </c>
      <c r="AX661" s="13" t="s">
        <v>79</v>
      </c>
      <c r="AY661" s="159" t="s">
        <v>132</v>
      </c>
    </row>
    <row r="662" spans="2:65" s="11" customFormat="1" ht="20.85" customHeight="1">
      <c r="B662" s="121"/>
      <c r="D662" s="122" t="s">
        <v>71</v>
      </c>
      <c r="E662" s="131" t="s">
        <v>1752</v>
      </c>
      <c r="F662" s="131" t="s">
        <v>1753</v>
      </c>
      <c r="I662" s="124"/>
      <c r="J662" s="132">
        <f>BK662</f>
        <v>0</v>
      </c>
      <c r="L662" s="121"/>
      <c r="M662" s="126"/>
      <c r="P662" s="127">
        <f>SUM(P663:P721)</f>
        <v>0</v>
      </c>
      <c r="R662" s="127">
        <f>SUM(R663:R721)</f>
        <v>4.5000000000000004E-4</v>
      </c>
      <c r="T662" s="128">
        <f>SUM(T663:T721)</f>
        <v>0</v>
      </c>
      <c r="AR662" s="122" t="s">
        <v>139</v>
      </c>
      <c r="AT662" s="129" t="s">
        <v>71</v>
      </c>
      <c r="AU662" s="129" t="s">
        <v>81</v>
      </c>
      <c r="AY662" s="122" t="s">
        <v>132</v>
      </c>
      <c r="BK662" s="130">
        <f>SUM(BK663:BK721)</f>
        <v>0</v>
      </c>
    </row>
    <row r="663" spans="2:65" s="1" customFormat="1" ht="33" customHeight="1">
      <c r="B663" s="34"/>
      <c r="C663" s="133" t="s">
        <v>1754</v>
      </c>
      <c r="D663" s="133" t="s">
        <v>134</v>
      </c>
      <c r="E663" s="134" t="s">
        <v>1600</v>
      </c>
      <c r="F663" s="135" t="s">
        <v>1601</v>
      </c>
      <c r="G663" s="136" t="s">
        <v>137</v>
      </c>
      <c r="H663" s="137">
        <v>7</v>
      </c>
      <c r="I663" s="138"/>
      <c r="J663" s="139">
        <f>ROUND(I663*H663,2)</f>
        <v>0</v>
      </c>
      <c r="K663" s="135" t="s">
        <v>138</v>
      </c>
      <c r="L663" s="34"/>
      <c r="M663" s="140" t="s">
        <v>19</v>
      </c>
      <c r="N663" s="141" t="s">
        <v>43</v>
      </c>
      <c r="P663" s="142">
        <f>O663*H663</f>
        <v>0</v>
      </c>
      <c r="Q663" s="142">
        <v>0</v>
      </c>
      <c r="R663" s="142">
        <f>Q663*H663</f>
        <v>0</v>
      </c>
      <c r="S663" s="142">
        <v>0</v>
      </c>
      <c r="T663" s="143">
        <f>S663*H663</f>
        <v>0</v>
      </c>
      <c r="AR663" s="144" t="s">
        <v>726</v>
      </c>
      <c r="AT663" s="144" t="s">
        <v>134</v>
      </c>
      <c r="AU663" s="144" t="s">
        <v>154</v>
      </c>
      <c r="AY663" s="19" t="s">
        <v>132</v>
      </c>
      <c r="BE663" s="145">
        <f>IF(N663="základní",J663,0)</f>
        <v>0</v>
      </c>
      <c r="BF663" s="145">
        <f>IF(N663="snížená",J663,0)</f>
        <v>0</v>
      </c>
      <c r="BG663" s="145">
        <f>IF(N663="zákl. přenesená",J663,0)</f>
        <v>0</v>
      </c>
      <c r="BH663" s="145">
        <f>IF(N663="sníž. přenesená",J663,0)</f>
        <v>0</v>
      </c>
      <c r="BI663" s="145">
        <f>IF(N663="nulová",J663,0)</f>
        <v>0</v>
      </c>
      <c r="BJ663" s="19" t="s">
        <v>79</v>
      </c>
      <c r="BK663" s="145">
        <f>ROUND(I663*H663,2)</f>
        <v>0</v>
      </c>
      <c r="BL663" s="19" t="s">
        <v>726</v>
      </c>
      <c r="BM663" s="144" t="s">
        <v>1755</v>
      </c>
    </row>
    <row r="664" spans="2:65" s="1" customFormat="1" ht="10.199999999999999">
      <c r="B664" s="34"/>
      <c r="D664" s="146" t="s">
        <v>141</v>
      </c>
      <c r="F664" s="147" t="s">
        <v>1603</v>
      </c>
      <c r="I664" s="148"/>
      <c r="L664" s="34"/>
      <c r="M664" s="149"/>
      <c r="T664" s="55"/>
      <c r="AT664" s="19" t="s">
        <v>141</v>
      </c>
      <c r="AU664" s="19" t="s">
        <v>154</v>
      </c>
    </row>
    <row r="665" spans="2:65" s="1" customFormat="1" ht="10.199999999999999">
      <c r="B665" s="34"/>
      <c r="D665" s="150" t="s">
        <v>143</v>
      </c>
      <c r="F665" s="151" t="s">
        <v>1604</v>
      </c>
      <c r="I665" s="148"/>
      <c r="L665" s="34"/>
      <c r="M665" s="149"/>
      <c r="T665" s="55"/>
      <c r="AT665" s="19" t="s">
        <v>143</v>
      </c>
      <c r="AU665" s="19" t="s">
        <v>154</v>
      </c>
    </row>
    <row r="666" spans="2:65" s="13" customFormat="1" ht="10.199999999999999">
      <c r="B666" s="158"/>
      <c r="D666" s="146" t="s">
        <v>145</v>
      </c>
      <c r="E666" s="159" t="s">
        <v>19</v>
      </c>
      <c r="F666" s="160" t="s">
        <v>1756</v>
      </c>
      <c r="H666" s="161">
        <v>7</v>
      </c>
      <c r="I666" s="162"/>
      <c r="L666" s="158"/>
      <c r="M666" s="163"/>
      <c r="T666" s="164"/>
      <c r="AT666" s="159" t="s">
        <v>145</v>
      </c>
      <c r="AU666" s="159" t="s">
        <v>154</v>
      </c>
      <c r="AV666" s="13" t="s">
        <v>81</v>
      </c>
      <c r="AW666" s="13" t="s">
        <v>33</v>
      </c>
      <c r="AX666" s="13" t="s">
        <v>79</v>
      </c>
      <c r="AY666" s="159" t="s">
        <v>132</v>
      </c>
    </row>
    <row r="667" spans="2:65" s="1" customFormat="1" ht="33" customHeight="1">
      <c r="B667" s="34"/>
      <c r="C667" s="133" t="s">
        <v>1757</v>
      </c>
      <c r="D667" s="133" t="s">
        <v>134</v>
      </c>
      <c r="E667" s="134" t="s">
        <v>1607</v>
      </c>
      <c r="F667" s="135" t="s">
        <v>1608</v>
      </c>
      <c r="G667" s="136" t="s">
        <v>137</v>
      </c>
      <c r="H667" s="137">
        <v>70</v>
      </c>
      <c r="I667" s="138"/>
      <c r="J667" s="139">
        <f>ROUND(I667*H667,2)</f>
        <v>0</v>
      </c>
      <c r="K667" s="135" t="s">
        <v>138</v>
      </c>
      <c r="L667" s="34"/>
      <c r="M667" s="140" t="s">
        <v>19</v>
      </c>
      <c r="N667" s="141" t="s">
        <v>43</v>
      </c>
      <c r="P667" s="142">
        <f>O667*H667</f>
        <v>0</v>
      </c>
      <c r="Q667" s="142">
        <v>0</v>
      </c>
      <c r="R667" s="142">
        <f>Q667*H667</f>
        <v>0</v>
      </c>
      <c r="S667" s="142">
        <v>0</v>
      </c>
      <c r="T667" s="143">
        <f>S667*H667</f>
        <v>0</v>
      </c>
      <c r="AR667" s="144" t="s">
        <v>726</v>
      </c>
      <c r="AT667" s="144" t="s">
        <v>134</v>
      </c>
      <c r="AU667" s="144" t="s">
        <v>154</v>
      </c>
      <c r="AY667" s="19" t="s">
        <v>132</v>
      </c>
      <c r="BE667" s="145">
        <f>IF(N667="základní",J667,0)</f>
        <v>0</v>
      </c>
      <c r="BF667" s="145">
        <f>IF(N667="snížená",J667,0)</f>
        <v>0</v>
      </c>
      <c r="BG667" s="145">
        <f>IF(N667="zákl. přenesená",J667,0)</f>
        <v>0</v>
      </c>
      <c r="BH667" s="145">
        <f>IF(N667="sníž. přenesená",J667,0)</f>
        <v>0</v>
      </c>
      <c r="BI667" s="145">
        <f>IF(N667="nulová",J667,0)</f>
        <v>0</v>
      </c>
      <c r="BJ667" s="19" t="s">
        <v>79</v>
      </c>
      <c r="BK667" s="145">
        <f>ROUND(I667*H667,2)</f>
        <v>0</v>
      </c>
      <c r="BL667" s="19" t="s">
        <v>726</v>
      </c>
      <c r="BM667" s="144" t="s">
        <v>1758</v>
      </c>
    </row>
    <row r="668" spans="2:65" s="1" customFormat="1" ht="10.199999999999999">
      <c r="B668" s="34"/>
      <c r="D668" s="146" t="s">
        <v>141</v>
      </c>
      <c r="F668" s="147" t="s">
        <v>1610</v>
      </c>
      <c r="I668" s="148"/>
      <c r="L668" s="34"/>
      <c r="M668" s="149"/>
      <c r="T668" s="55"/>
      <c r="AT668" s="19" t="s">
        <v>141</v>
      </c>
      <c r="AU668" s="19" t="s">
        <v>154</v>
      </c>
    </row>
    <row r="669" spans="2:65" s="1" customFormat="1" ht="10.199999999999999">
      <c r="B669" s="34"/>
      <c r="D669" s="150" t="s">
        <v>143</v>
      </c>
      <c r="F669" s="151" t="s">
        <v>1611</v>
      </c>
      <c r="I669" s="148"/>
      <c r="L669" s="34"/>
      <c r="M669" s="149"/>
      <c r="T669" s="55"/>
      <c r="AT669" s="19" t="s">
        <v>143</v>
      </c>
      <c r="AU669" s="19" t="s">
        <v>154</v>
      </c>
    </row>
    <row r="670" spans="2:65" s="13" customFormat="1" ht="10.199999999999999">
      <c r="B670" s="158"/>
      <c r="D670" s="146" t="s">
        <v>145</v>
      </c>
      <c r="E670" s="159" t="s">
        <v>19</v>
      </c>
      <c r="F670" s="160" t="s">
        <v>1759</v>
      </c>
      <c r="H670" s="161">
        <v>70</v>
      </c>
      <c r="I670" s="162"/>
      <c r="L670" s="158"/>
      <c r="M670" s="163"/>
      <c r="T670" s="164"/>
      <c r="AT670" s="159" t="s">
        <v>145</v>
      </c>
      <c r="AU670" s="159" t="s">
        <v>154</v>
      </c>
      <c r="AV670" s="13" t="s">
        <v>81</v>
      </c>
      <c r="AW670" s="13" t="s">
        <v>33</v>
      </c>
      <c r="AX670" s="13" t="s">
        <v>79</v>
      </c>
      <c r="AY670" s="159" t="s">
        <v>132</v>
      </c>
    </row>
    <row r="671" spans="2:65" s="1" customFormat="1" ht="24.15" customHeight="1">
      <c r="B671" s="34"/>
      <c r="C671" s="133" t="s">
        <v>1760</v>
      </c>
      <c r="D671" s="133" t="s">
        <v>134</v>
      </c>
      <c r="E671" s="134" t="s">
        <v>1614</v>
      </c>
      <c r="F671" s="135" t="s">
        <v>1615</v>
      </c>
      <c r="G671" s="136" t="s">
        <v>137</v>
      </c>
      <c r="H671" s="137">
        <v>165</v>
      </c>
      <c r="I671" s="138"/>
      <c r="J671" s="139">
        <f>ROUND(I671*H671,2)</f>
        <v>0</v>
      </c>
      <c r="K671" s="135" t="s">
        <v>138</v>
      </c>
      <c r="L671" s="34"/>
      <c r="M671" s="140" t="s">
        <v>19</v>
      </c>
      <c r="N671" s="141" t="s">
        <v>43</v>
      </c>
      <c r="P671" s="142">
        <f>O671*H671</f>
        <v>0</v>
      </c>
      <c r="Q671" s="142">
        <v>0</v>
      </c>
      <c r="R671" s="142">
        <f>Q671*H671</f>
        <v>0</v>
      </c>
      <c r="S671" s="142">
        <v>0</v>
      </c>
      <c r="T671" s="143">
        <f>S671*H671</f>
        <v>0</v>
      </c>
      <c r="AR671" s="144" t="s">
        <v>726</v>
      </c>
      <c r="AT671" s="144" t="s">
        <v>134</v>
      </c>
      <c r="AU671" s="144" t="s">
        <v>154</v>
      </c>
      <c r="AY671" s="19" t="s">
        <v>132</v>
      </c>
      <c r="BE671" s="145">
        <f>IF(N671="základní",J671,0)</f>
        <v>0</v>
      </c>
      <c r="BF671" s="145">
        <f>IF(N671="snížená",J671,0)</f>
        <v>0</v>
      </c>
      <c r="BG671" s="145">
        <f>IF(N671="zákl. přenesená",J671,0)</f>
        <v>0</v>
      </c>
      <c r="BH671" s="145">
        <f>IF(N671="sníž. přenesená",J671,0)</f>
        <v>0</v>
      </c>
      <c r="BI671" s="145">
        <f>IF(N671="nulová",J671,0)</f>
        <v>0</v>
      </c>
      <c r="BJ671" s="19" t="s">
        <v>79</v>
      </c>
      <c r="BK671" s="145">
        <f>ROUND(I671*H671,2)</f>
        <v>0</v>
      </c>
      <c r="BL671" s="19" t="s">
        <v>726</v>
      </c>
      <c r="BM671" s="144" t="s">
        <v>1761</v>
      </c>
    </row>
    <row r="672" spans="2:65" s="1" customFormat="1" ht="10.199999999999999">
      <c r="B672" s="34"/>
      <c r="D672" s="146" t="s">
        <v>141</v>
      </c>
      <c r="F672" s="147" t="s">
        <v>1617</v>
      </c>
      <c r="I672" s="148"/>
      <c r="L672" s="34"/>
      <c r="M672" s="149"/>
      <c r="T672" s="55"/>
      <c r="AT672" s="19" t="s">
        <v>141</v>
      </c>
      <c r="AU672" s="19" t="s">
        <v>154</v>
      </c>
    </row>
    <row r="673" spans="2:65" s="1" customFormat="1" ht="10.199999999999999">
      <c r="B673" s="34"/>
      <c r="D673" s="150" t="s">
        <v>143</v>
      </c>
      <c r="F673" s="151" t="s">
        <v>1618</v>
      </c>
      <c r="I673" s="148"/>
      <c r="L673" s="34"/>
      <c r="M673" s="149"/>
      <c r="T673" s="55"/>
      <c r="AT673" s="19" t="s">
        <v>143</v>
      </c>
      <c r="AU673" s="19" t="s">
        <v>154</v>
      </c>
    </row>
    <row r="674" spans="2:65" s="1" customFormat="1" ht="24.15" customHeight="1">
      <c r="B674" s="34"/>
      <c r="C674" s="133" t="s">
        <v>1762</v>
      </c>
      <c r="D674" s="133" t="s">
        <v>134</v>
      </c>
      <c r="E674" s="134" t="s">
        <v>1620</v>
      </c>
      <c r="F674" s="135" t="s">
        <v>1621</v>
      </c>
      <c r="G674" s="136" t="s">
        <v>137</v>
      </c>
      <c r="H674" s="137">
        <v>30</v>
      </c>
      <c r="I674" s="138"/>
      <c r="J674" s="139">
        <f>ROUND(I674*H674,2)</f>
        <v>0</v>
      </c>
      <c r="K674" s="135" t="s">
        <v>138</v>
      </c>
      <c r="L674" s="34"/>
      <c r="M674" s="140" t="s">
        <v>19</v>
      </c>
      <c r="N674" s="141" t="s">
        <v>43</v>
      </c>
      <c r="P674" s="142">
        <f>O674*H674</f>
        <v>0</v>
      </c>
      <c r="Q674" s="142">
        <v>0</v>
      </c>
      <c r="R674" s="142">
        <f>Q674*H674</f>
        <v>0</v>
      </c>
      <c r="S674" s="142">
        <v>0</v>
      </c>
      <c r="T674" s="143">
        <f>S674*H674</f>
        <v>0</v>
      </c>
      <c r="AR674" s="144" t="s">
        <v>726</v>
      </c>
      <c r="AT674" s="144" t="s">
        <v>134</v>
      </c>
      <c r="AU674" s="144" t="s">
        <v>154</v>
      </c>
      <c r="AY674" s="19" t="s">
        <v>132</v>
      </c>
      <c r="BE674" s="145">
        <f>IF(N674="základní",J674,0)</f>
        <v>0</v>
      </c>
      <c r="BF674" s="145">
        <f>IF(N674="snížená",J674,0)</f>
        <v>0</v>
      </c>
      <c r="BG674" s="145">
        <f>IF(N674="zákl. přenesená",J674,0)</f>
        <v>0</v>
      </c>
      <c r="BH674" s="145">
        <f>IF(N674="sníž. přenesená",J674,0)</f>
        <v>0</v>
      </c>
      <c r="BI674" s="145">
        <f>IF(N674="nulová",J674,0)</f>
        <v>0</v>
      </c>
      <c r="BJ674" s="19" t="s">
        <v>79</v>
      </c>
      <c r="BK674" s="145">
        <f>ROUND(I674*H674,2)</f>
        <v>0</v>
      </c>
      <c r="BL674" s="19" t="s">
        <v>726</v>
      </c>
      <c r="BM674" s="144" t="s">
        <v>1763</v>
      </c>
    </row>
    <row r="675" spans="2:65" s="1" customFormat="1" ht="19.2">
      <c r="B675" s="34"/>
      <c r="D675" s="146" t="s">
        <v>141</v>
      </c>
      <c r="F675" s="147" t="s">
        <v>1623</v>
      </c>
      <c r="I675" s="148"/>
      <c r="L675" s="34"/>
      <c r="M675" s="149"/>
      <c r="T675" s="55"/>
      <c r="AT675" s="19" t="s">
        <v>141</v>
      </c>
      <c r="AU675" s="19" t="s">
        <v>154</v>
      </c>
    </row>
    <row r="676" spans="2:65" s="1" customFormat="1" ht="10.199999999999999">
      <c r="B676" s="34"/>
      <c r="D676" s="150" t="s">
        <v>143</v>
      </c>
      <c r="F676" s="151" t="s">
        <v>1624</v>
      </c>
      <c r="I676" s="148"/>
      <c r="L676" s="34"/>
      <c r="M676" s="149"/>
      <c r="T676" s="55"/>
      <c r="AT676" s="19" t="s">
        <v>143</v>
      </c>
      <c r="AU676" s="19" t="s">
        <v>154</v>
      </c>
    </row>
    <row r="677" spans="2:65" s="13" customFormat="1" ht="10.199999999999999">
      <c r="B677" s="158"/>
      <c r="D677" s="146" t="s">
        <v>145</v>
      </c>
      <c r="E677" s="159" t="s">
        <v>19</v>
      </c>
      <c r="F677" s="160" t="s">
        <v>1625</v>
      </c>
      <c r="H677" s="161">
        <v>30</v>
      </c>
      <c r="I677" s="162"/>
      <c r="L677" s="158"/>
      <c r="M677" s="163"/>
      <c r="T677" s="164"/>
      <c r="AT677" s="159" t="s">
        <v>145</v>
      </c>
      <c r="AU677" s="159" t="s">
        <v>154</v>
      </c>
      <c r="AV677" s="13" t="s">
        <v>81</v>
      </c>
      <c r="AW677" s="13" t="s">
        <v>33</v>
      </c>
      <c r="AX677" s="13" t="s">
        <v>79</v>
      </c>
      <c r="AY677" s="159" t="s">
        <v>132</v>
      </c>
    </row>
    <row r="678" spans="2:65" s="1" customFormat="1" ht="24.15" customHeight="1">
      <c r="B678" s="34"/>
      <c r="C678" s="133" t="s">
        <v>1764</v>
      </c>
      <c r="D678" s="133" t="s">
        <v>134</v>
      </c>
      <c r="E678" s="134" t="s">
        <v>1627</v>
      </c>
      <c r="F678" s="135" t="s">
        <v>1628</v>
      </c>
      <c r="G678" s="136" t="s">
        <v>137</v>
      </c>
      <c r="H678" s="137">
        <v>55</v>
      </c>
      <c r="I678" s="138"/>
      <c r="J678" s="139">
        <f>ROUND(I678*H678,2)</f>
        <v>0</v>
      </c>
      <c r="K678" s="135" t="s">
        <v>138</v>
      </c>
      <c r="L678" s="34"/>
      <c r="M678" s="140" t="s">
        <v>19</v>
      </c>
      <c r="N678" s="141" t="s">
        <v>43</v>
      </c>
      <c r="P678" s="142">
        <f>O678*H678</f>
        <v>0</v>
      </c>
      <c r="Q678" s="142">
        <v>0</v>
      </c>
      <c r="R678" s="142">
        <f>Q678*H678</f>
        <v>0</v>
      </c>
      <c r="S678" s="142">
        <v>0</v>
      </c>
      <c r="T678" s="143">
        <f>S678*H678</f>
        <v>0</v>
      </c>
      <c r="AR678" s="144" t="s">
        <v>726</v>
      </c>
      <c r="AT678" s="144" t="s">
        <v>134</v>
      </c>
      <c r="AU678" s="144" t="s">
        <v>154</v>
      </c>
      <c r="AY678" s="19" t="s">
        <v>132</v>
      </c>
      <c r="BE678" s="145">
        <f>IF(N678="základní",J678,0)</f>
        <v>0</v>
      </c>
      <c r="BF678" s="145">
        <f>IF(N678="snížená",J678,0)</f>
        <v>0</v>
      </c>
      <c r="BG678" s="145">
        <f>IF(N678="zákl. přenesená",J678,0)</f>
        <v>0</v>
      </c>
      <c r="BH678" s="145">
        <f>IF(N678="sníž. přenesená",J678,0)</f>
        <v>0</v>
      </c>
      <c r="BI678" s="145">
        <f>IF(N678="nulová",J678,0)</f>
        <v>0</v>
      </c>
      <c r="BJ678" s="19" t="s">
        <v>79</v>
      </c>
      <c r="BK678" s="145">
        <f>ROUND(I678*H678,2)</f>
        <v>0</v>
      </c>
      <c r="BL678" s="19" t="s">
        <v>726</v>
      </c>
      <c r="BM678" s="144" t="s">
        <v>1765</v>
      </c>
    </row>
    <row r="679" spans="2:65" s="1" customFormat="1" ht="19.2">
      <c r="B679" s="34"/>
      <c r="D679" s="146" t="s">
        <v>141</v>
      </c>
      <c r="F679" s="147" t="s">
        <v>1630</v>
      </c>
      <c r="I679" s="148"/>
      <c r="L679" s="34"/>
      <c r="M679" s="149"/>
      <c r="T679" s="55"/>
      <c r="AT679" s="19" t="s">
        <v>141</v>
      </c>
      <c r="AU679" s="19" t="s">
        <v>154</v>
      </c>
    </row>
    <row r="680" spans="2:65" s="1" customFormat="1" ht="10.199999999999999">
      <c r="B680" s="34"/>
      <c r="D680" s="150" t="s">
        <v>143</v>
      </c>
      <c r="F680" s="151" t="s">
        <v>1631</v>
      </c>
      <c r="I680" s="148"/>
      <c r="L680" s="34"/>
      <c r="M680" s="149"/>
      <c r="T680" s="55"/>
      <c r="AT680" s="19" t="s">
        <v>143</v>
      </c>
      <c r="AU680" s="19" t="s">
        <v>154</v>
      </c>
    </row>
    <row r="681" spans="2:65" s="1" customFormat="1" ht="24.15" customHeight="1">
      <c r="B681" s="34"/>
      <c r="C681" s="133" t="s">
        <v>1766</v>
      </c>
      <c r="D681" s="133" t="s">
        <v>134</v>
      </c>
      <c r="E681" s="134" t="s">
        <v>1633</v>
      </c>
      <c r="F681" s="135" t="s">
        <v>1634</v>
      </c>
      <c r="G681" s="136" t="s">
        <v>137</v>
      </c>
      <c r="H681" s="137">
        <v>15</v>
      </c>
      <c r="I681" s="138"/>
      <c r="J681" s="139">
        <f>ROUND(I681*H681,2)</f>
        <v>0</v>
      </c>
      <c r="K681" s="135" t="s">
        <v>138</v>
      </c>
      <c r="L681" s="34"/>
      <c r="M681" s="140" t="s">
        <v>19</v>
      </c>
      <c r="N681" s="141" t="s">
        <v>43</v>
      </c>
      <c r="P681" s="142">
        <f>O681*H681</f>
        <v>0</v>
      </c>
      <c r="Q681" s="142">
        <v>0</v>
      </c>
      <c r="R681" s="142">
        <f>Q681*H681</f>
        <v>0</v>
      </c>
      <c r="S681" s="142">
        <v>0</v>
      </c>
      <c r="T681" s="143">
        <f>S681*H681</f>
        <v>0</v>
      </c>
      <c r="AR681" s="144" t="s">
        <v>726</v>
      </c>
      <c r="AT681" s="144" t="s">
        <v>134</v>
      </c>
      <c r="AU681" s="144" t="s">
        <v>154</v>
      </c>
      <c r="AY681" s="19" t="s">
        <v>132</v>
      </c>
      <c r="BE681" s="145">
        <f>IF(N681="základní",J681,0)</f>
        <v>0</v>
      </c>
      <c r="BF681" s="145">
        <f>IF(N681="snížená",J681,0)</f>
        <v>0</v>
      </c>
      <c r="BG681" s="145">
        <f>IF(N681="zákl. přenesená",J681,0)</f>
        <v>0</v>
      </c>
      <c r="BH681" s="145">
        <f>IF(N681="sníž. přenesená",J681,0)</f>
        <v>0</v>
      </c>
      <c r="BI681" s="145">
        <f>IF(N681="nulová",J681,0)</f>
        <v>0</v>
      </c>
      <c r="BJ681" s="19" t="s">
        <v>79</v>
      </c>
      <c r="BK681" s="145">
        <f>ROUND(I681*H681,2)</f>
        <v>0</v>
      </c>
      <c r="BL681" s="19" t="s">
        <v>726</v>
      </c>
      <c r="BM681" s="144" t="s">
        <v>1767</v>
      </c>
    </row>
    <row r="682" spans="2:65" s="1" customFormat="1" ht="10.199999999999999">
      <c r="B682" s="34"/>
      <c r="D682" s="146" t="s">
        <v>141</v>
      </c>
      <c r="F682" s="147" t="s">
        <v>1636</v>
      </c>
      <c r="I682" s="148"/>
      <c r="L682" s="34"/>
      <c r="M682" s="149"/>
      <c r="T682" s="55"/>
      <c r="AT682" s="19" t="s">
        <v>141</v>
      </c>
      <c r="AU682" s="19" t="s">
        <v>154</v>
      </c>
    </row>
    <row r="683" spans="2:65" s="1" customFormat="1" ht="10.199999999999999">
      <c r="B683" s="34"/>
      <c r="D683" s="150" t="s">
        <v>143</v>
      </c>
      <c r="F683" s="151" t="s">
        <v>1637</v>
      </c>
      <c r="I683" s="148"/>
      <c r="L683" s="34"/>
      <c r="M683" s="149"/>
      <c r="T683" s="55"/>
      <c r="AT683" s="19" t="s">
        <v>143</v>
      </c>
      <c r="AU683" s="19" t="s">
        <v>154</v>
      </c>
    </row>
    <row r="684" spans="2:65" s="13" customFormat="1" ht="10.199999999999999">
      <c r="B684" s="158"/>
      <c r="D684" s="146" t="s">
        <v>145</v>
      </c>
      <c r="E684" s="159" t="s">
        <v>19</v>
      </c>
      <c r="F684" s="160" t="s">
        <v>1017</v>
      </c>
      <c r="H684" s="161">
        <v>15</v>
      </c>
      <c r="I684" s="162"/>
      <c r="L684" s="158"/>
      <c r="M684" s="163"/>
      <c r="T684" s="164"/>
      <c r="AT684" s="159" t="s">
        <v>145</v>
      </c>
      <c r="AU684" s="159" t="s">
        <v>154</v>
      </c>
      <c r="AV684" s="13" t="s">
        <v>81</v>
      </c>
      <c r="AW684" s="13" t="s">
        <v>33</v>
      </c>
      <c r="AX684" s="13" t="s">
        <v>79</v>
      </c>
      <c r="AY684" s="159" t="s">
        <v>132</v>
      </c>
    </row>
    <row r="685" spans="2:65" s="1" customFormat="1" ht="16.5" customHeight="1">
      <c r="B685" s="34"/>
      <c r="C685" s="179" t="s">
        <v>1768</v>
      </c>
      <c r="D685" s="179" t="s">
        <v>329</v>
      </c>
      <c r="E685" s="180" t="s">
        <v>1639</v>
      </c>
      <c r="F685" s="181" t="s">
        <v>1640</v>
      </c>
      <c r="G685" s="182" t="s">
        <v>1213</v>
      </c>
      <c r="H685" s="183">
        <v>0.45</v>
      </c>
      <c r="I685" s="184"/>
      <c r="J685" s="185">
        <f>ROUND(I685*H685,2)</f>
        <v>0</v>
      </c>
      <c r="K685" s="181" t="s">
        <v>138</v>
      </c>
      <c r="L685" s="186"/>
      <c r="M685" s="187" t="s">
        <v>19</v>
      </c>
      <c r="N685" s="188" t="s">
        <v>43</v>
      </c>
      <c r="P685" s="142">
        <f>O685*H685</f>
        <v>0</v>
      </c>
      <c r="Q685" s="142">
        <v>1E-3</v>
      </c>
      <c r="R685" s="142">
        <f>Q685*H685</f>
        <v>4.5000000000000004E-4</v>
      </c>
      <c r="S685" s="142">
        <v>0</v>
      </c>
      <c r="T685" s="143">
        <f>S685*H685</f>
        <v>0</v>
      </c>
      <c r="AR685" s="144" t="s">
        <v>726</v>
      </c>
      <c r="AT685" s="144" t="s">
        <v>329</v>
      </c>
      <c r="AU685" s="144" t="s">
        <v>154</v>
      </c>
      <c r="AY685" s="19" t="s">
        <v>132</v>
      </c>
      <c r="BE685" s="145">
        <f>IF(N685="základní",J685,0)</f>
        <v>0</v>
      </c>
      <c r="BF685" s="145">
        <f>IF(N685="snížená",J685,0)</f>
        <v>0</v>
      </c>
      <c r="BG685" s="145">
        <f>IF(N685="zákl. přenesená",J685,0)</f>
        <v>0</v>
      </c>
      <c r="BH685" s="145">
        <f>IF(N685="sníž. přenesená",J685,0)</f>
        <v>0</v>
      </c>
      <c r="BI685" s="145">
        <f>IF(N685="nulová",J685,0)</f>
        <v>0</v>
      </c>
      <c r="BJ685" s="19" t="s">
        <v>79</v>
      </c>
      <c r="BK685" s="145">
        <f>ROUND(I685*H685,2)</f>
        <v>0</v>
      </c>
      <c r="BL685" s="19" t="s">
        <v>726</v>
      </c>
      <c r="BM685" s="144" t="s">
        <v>1769</v>
      </c>
    </row>
    <row r="686" spans="2:65" s="1" customFormat="1" ht="10.199999999999999">
      <c r="B686" s="34"/>
      <c r="D686" s="146" t="s">
        <v>141</v>
      </c>
      <c r="F686" s="147" t="s">
        <v>1640</v>
      </c>
      <c r="I686" s="148"/>
      <c r="L686" s="34"/>
      <c r="M686" s="149"/>
      <c r="T686" s="55"/>
      <c r="AT686" s="19" t="s">
        <v>141</v>
      </c>
      <c r="AU686" s="19" t="s">
        <v>154</v>
      </c>
    </row>
    <row r="687" spans="2:65" s="13" customFormat="1" ht="10.199999999999999">
      <c r="B687" s="158"/>
      <c r="D687" s="146" t="s">
        <v>145</v>
      </c>
      <c r="E687" s="159" t="s">
        <v>19</v>
      </c>
      <c r="F687" s="160" t="s">
        <v>1642</v>
      </c>
      <c r="H687" s="161">
        <v>0.45</v>
      </c>
      <c r="I687" s="162"/>
      <c r="L687" s="158"/>
      <c r="M687" s="163"/>
      <c r="T687" s="164"/>
      <c r="AT687" s="159" t="s">
        <v>145</v>
      </c>
      <c r="AU687" s="159" t="s">
        <v>154</v>
      </c>
      <c r="AV687" s="13" t="s">
        <v>81</v>
      </c>
      <c r="AW687" s="13" t="s">
        <v>33</v>
      </c>
      <c r="AX687" s="13" t="s">
        <v>79</v>
      </c>
      <c r="AY687" s="159" t="s">
        <v>132</v>
      </c>
    </row>
    <row r="688" spans="2:65" s="1" customFormat="1" ht="24.15" customHeight="1">
      <c r="B688" s="34"/>
      <c r="C688" s="133" t="s">
        <v>1770</v>
      </c>
      <c r="D688" s="133" t="s">
        <v>134</v>
      </c>
      <c r="E688" s="134" t="s">
        <v>1644</v>
      </c>
      <c r="F688" s="135" t="s">
        <v>1645</v>
      </c>
      <c r="G688" s="136" t="s">
        <v>137</v>
      </c>
      <c r="H688" s="137">
        <v>3000</v>
      </c>
      <c r="I688" s="138"/>
      <c r="J688" s="139">
        <f>ROUND(I688*H688,2)</f>
        <v>0</v>
      </c>
      <c r="K688" s="135" t="s">
        <v>138</v>
      </c>
      <c r="L688" s="34"/>
      <c r="M688" s="140" t="s">
        <v>19</v>
      </c>
      <c r="N688" s="141" t="s">
        <v>43</v>
      </c>
      <c r="P688" s="142">
        <f>O688*H688</f>
        <v>0</v>
      </c>
      <c r="Q688" s="142">
        <v>0</v>
      </c>
      <c r="R688" s="142">
        <f>Q688*H688</f>
        <v>0</v>
      </c>
      <c r="S688" s="142">
        <v>0</v>
      </c>
      <c r="T688" s="143">
        <f>S688*H688</f>
        <v>0</v>
      </c>
      <c r="AR688" s="144" t="s">
        <v>726</v>
      </c>
      <c r="AT688" s="144" t="s">
        <v>134</v>
      </c>
      <c r="AU688" s="144" t="s">
        <v>154</v>
      </c>
      <c r="AY688" s="19" t="s">
        <v>132</v>
      </c>
      <c r="BE688" s="145">
        <f>IF(N688="základní",J688,0)</f>
        <v>0</v>
      </c>
      <c r="BF688" s="145">
        <f>IF(N688="snížená",J688,0)</f>
        <v>0</v>
      </c>
      <c r="BG688" s="145">
        <f>IF(N688="zákl. přenesená",J688,0)</f>
        <v>0</v>
      </c>
      <c r="BH688" s="145">
        <f>IF(N688="sníž. přenesená",J688,0)</f>
        <v>0</v>
      </c>
      <c r="BI688" s="145">
        <f>IF(N688="nulová",J688,0)</f>
        <v>0</v>
      </c>
      <c r="BJ688" s="19" t="s">
        <v>79</v>
      </c>
      <c r="BK688" s="145">
        <f>ROUND(I688*H688,2)</f>
        <v>0</v>
      </c>
      <c r="BL688" s="19" t="s">
        <v>726</v>
      </c>
      <c r="BM688" s="144" t="s">
        <v>1771</v>
      </c>
    </row>
    <row r="689" spans="2:65" s="1" customFormat="1" ht="19.2">
      <c r="B689" s="34"/>
      <c r="D689" s="146" t="s">
        <v>141</v>
      </c>
      <c r="F689" s="147" t="s">
        <v>1647</v>
      </c>
      <c r="I689" s="148"/>
      <c r="L689" s="34"/>
      <c r="M689" s="149"/>
      <c r="T689" s="55"/>
      <c r="AT689" s="19" t="s">
        <v>141</v>
      </c>
      <c r="AU689" s="19" t="s">
        <v>154</v>
      </c>
    </row>
    <row r="690" spans="2:65" s="1" customFormat="1" ht="10.199999999999999">
      <c r="B690" s="34"/>
      <c r="D690" s="150" t="s">
        <v>143</v>
      </c>
      <c r="F690" s="151" t="s">
        <v>1648</v>
      </c>
      <c r="I690" s="148"/>
      <c r="L690" s="34"/>
      <c r="M690" s="149"/>
      <c r="T690" s="55"/>
      <c r="AT690" s="19" t="s">
        <v>143</v>
      </c>
      <c r="AU690" s="19" t="s">
        <v>154</v>
      </c>
    </row>
    <row r="691" spans="2:65" s="13" customFormat="1" ht="10.199999999999999">
      <c r="B691" s="158"/>
      <c r="D691" s="146" t="s">
        <v>145</v>
      </c>
      <c r="E691" s="159" t="s">
        <v>19</v>
      </c>
      <c r="F691" s="160" t="s">
        <v>1649</v>
      </c>
      <c r="H691" s="161">
        <v>3000</v>
      </c>
      <c r="I691" s="162"/>
      <c r="L691" s="158"/>
      <c r="M691" s="163"/>
      <c r="T691" s="164"/>
      <c r="AT691" s="159" t="s">
        <v>145</v>
      </c>
      <c r="AU691" s="159" t="s">
        <v>154</v>
      </c>
      <c r="AV691" s="13" t="s">
        <v>81</v>
      </c>
      <c r="AW691" s="13" t="s">
        <v>33</v>
      </c>
      <c r="AX691" s="13" t="s">
        <v>79</v>
      </c>
      <c r="AY691" s="159" t="s">
        <v>132</v>
      </c>
    </row>
    <row r="692" spans="2:65" s="1" customFormat="1" ht="24.15" customHeight="1">
      <c r="B692" s="34"/>
      <c r="C692" s="133" t="s">
        <v>1772</v>
      </c>
      <c r="D692" s="133" t="s">
        <v>134</v>
      </c>
      <c r="E692" s="134" t="s">
        <v>1137</v>
      </c>
      <c r="F692" s="135" t="s">
        <v>1138</v>
      </c>
      <c r="G692" s="136" t="s">
        <v>242</v>
      </c>
      <c r="H692" s="137">
        <v>9</v>
      </c>
      <c r="I692" s="138"/>
      <c r="J692" s="139">
        <f>ROUND(I692*H692,2)</f>
        <v>0</v>
      </c>
      <c r="K692" s="135" t="s">
        <v>19</v>
      </c>
      <c r="L692" s="34"/>
      <c r="M692" s="140" t="s">
        <v>19</v>
      </c>
      <c r="N692" s="141" t="s">
        <v>43</v>
      </c>
      <c r="P692" s="142">
        <f>O692*H692</f>
        <v>0</v>
      </c>
      <c r="Q692" s="142">
        <v>0</v>
      </c>
      <c r="R692" s="142">
        <f>Q692*H692</f>
        <v>0</v>
      </c>
      <c r="S692" s="142">
        <v>0</v>
      </c>
      <c r="T692" s="143">
        <f>S692*H692</f>
        <v>0</v>
      </c>
      <c r="AR692" s="144" t="s">
        <v>726</v>
      </c>
      <c r="AT692" s="144" t="s">
        <v>134</v>
      </c>
      <c r="AU692" s="144" t="s">
        <v>154</v>
      </c>
      <c r="AY692" s="19" t="s">
        <v>132</v>
      </c>
      <c r="BE692" s="145">
        <f>IF(N692="základní",J692,0)</f>
        <v>0</v>
      </c>
      <c r="BF692" s="145">
        <f>IF(N692="snížená",J692,0)</f>
        <v>0</v>
      </c>
      <c r="BG692" s="145">
        <f>IF(N692="zákl. přenesená",J692,0)</f>
        <v>0</v>
      </c>
      <c r="BH692" s="145">
        <f>IF(N692="sníž. přenesená",J692,0)</f>
        <v>0</v>
      </c>
      <c r="BI692" s="145">
        <f>IF(N692="nulová",J692,0)</f>
        <v>0</v>
      </c>
      <c r="BJ692" s="19" t="s">
        <v>79</v>
      </c>
      <c r="BK692" s="145">
        <f>ROUND(I692*H692,2)</f>
        <v>0</v>
      </c>
      <c r="BL692" s="19" t="s">
        <v>726</v>
      </c>
      <c r="BM692" s="144" t="s">
        <v>1773</v>
      </c>
    </row>
    <row r="693" spans="2:65" s="1" customFormat="1" ht="19.2">
      <c r="B693" s="34"/>
      <c r="D693" s="146" t="s">
        <v>141</v>
      </c>
      <c r="F693" s="147" t="s">
        <v>1138</v>
      </c>
      <c r="I693" s="148"/>
      <c r="L693" s="34"/>
      <c r="M693" s="149"/>
      <c r="T693" s="55"/>
      <c r="AT693" s="19" t="s">
        <v>141</v>
      </c>
      <c r="AU693" s="19" t="s">
        <v>154</v>
      </c>
    </row>
    <row r="694" spans="2:65" s="13" customFormat="1" ht="10.199999999999999">
      <c r="B694" s="158"/>
      <c r="D694" s="146" t="s">
        <v>145</v>
      </c>
      <c r="E694" s="159" t="s">
        <v>19</v>
      </c>
      <c r="F694" s="160" t="s">
        <v>1734</v>
      </c>
      <c r="H694" s="161">
        <v>90</v>
      </c>
      <c r="I694" s="162"/>
      <c r="L694" s="158"/>
      <c r="M694" s="163"/>
      <c r="T694" s="164"/>
      <c r="AT694" s="159" t="s">
        <v>145</v>
      </c>
      <c r="AU694" s="159" t="s">
        <v>154</v>
      </c>
      <c r="AV694" s="13" t="s">
        <v>81</v>
      </c>
      <c r="AW694" s="13" t="s">
        <v>33</v>
      </c>
      <c r="AX694" s="13" t="s">
        <v>72</v>
      </c>
      <c r="AY694" s="159" t="s">
        <v>132</v>
      </c>
    </row>
    <row r="695" spans="2:65" s="13" customFormat="1" ht="20.399999999999999">
      <c r="B695" s="158"/>
      <c r="D695" s="146" t="s">
        <v>145</v>
      </c>
      <c r="E695" s="159" t="s">
        <v>19</v>
      </c>
      <c r="F695" s="160" t="s">
        <v>1735</v>
      </c>
      <c r="H695" s="161">
        <v>9</v>
      </c>
      <c r="I695" s="162"/>
      <c r="L695" s="158"/>
      <c r="M695" s="163"/>
      <c r="T695" s="164"/>
      <c r="AT695" s="159" t="s">
        <v>145</v>
      </c>
      <c r="AU695" s="159" t="s">
        <v>154</v>
      </c>
      <c r="AV695" s="13" t="s">
        <v>81</v>
      </c>
      <c r="AW695" s="13" t="s">
        <v>33</v>
      </c>
      <c r="AX695" s="13" t="s">
        <v>79</v>
      </c>
      <c r="AY695" s="159" t="s">
        <v>132</v>
      </c>
    </row>
    <row r="696" spans="2:65" s="1" customFormat="1" ht="16.5" customHeight="1">
      <c r="B696" s="34"/>
      <c r="C696" s="133" t="s">
        <v>1774</v>
      </c>
      <c r="D696" s="133" t="s">
        <v>134</v>
      </c>
      <c r="E696" s="134" t="s">
        <v>1270</v>
      </c>
      <c r="F696" s="135" t="s">
        <v>1271</v>
      </c>
      <c r="G696" s="136" t="s">
        <v>212</v>
      </c>
      <c r="H696" s="137">
        <v>5.36</v>
      </c>
      <c r="I696" s="138"/>
      <c r="J696" s="139">
        <f>ROUND(I696*H696,2)</f>
        <v>0</v>
      </c>
      <c r="K696" s="135" t="s">
        <v>138</v>
      </c>
      <c r="L696" s="34"/>
      <c r="M696" s="140" t="s">
        <v>19</v>
      </c>
      <c r="N696" s="141" t="s">
        <v>43</v>
      </c>
      <c r="P696" s="142">
        <f>O696*H696</f>
        <v>0</v>
      </c>
      <c r="Q696" s="142">
        <v>0</v>
      </c>
      <c r="R696" s="142">
        <f>Q696*H696</f>
        <v>0</v>
      </c>
      <c r="S696" s="142">
        <v>0</v>
      </c>
      <c r="T696" s="143">
        <f>S696*H696</f>
        <v>0</v>
      </c>
      <c r="AR696" s="144" t="s">
        <v>726</v>
      </c>
      <c r="AT696" s="144" t="s">
        <v>134</v>
      </c>
      <c r="AU696" s="144" t="s">
        <v>154</v>
      </c>
      <c r="AY696" s="19" t="s">
        <v>132</v>
      </c>
      <c r="BE696" s="145">
        <f>IF(N696="základní",J696,0)</f>
        <v>0</v>
      </c>
      <c r="BF696" s="145">
        <f>IF(N696="snížená",J696,0)</f>
        <v>0</v>
      </c>
      <c r="BG696" s="145">
        <f>IF(N696="zákl. přenesená",J696,0)</f>
        <v>0</v>
      </c>
      <c r="BH696" s="145">
        <f>IF(N696="sníž. přenesená",J696,0)</f>
        <v>0</v>
      </c>
      <c r="BI696" s="145">
        <f>IF(N696="nulová",J696,0)</f>
        <v>0</v>
      </c>
      <c r="BJ696" s="19" t="s">
        <v>79</v>
      </c>
      <c r="BK696" s="145">
        <f>ROUND(I696*H696,2)</f>
        <v>0</v>
      </c>
      <c r="BL696" s="19" t="s">
        <v>726</v>
      </c>
      <c r="BM696" s="144" t="s">
        <v>1775</v>
      </c>
    </row>
    <row r="697" spans="2:65" s="1" customFormat="1" ht="10.199999999999999">
      <c r="B697" s="34"/>
      <c r="D697" s="146" t="s">
        <v>141</v>
      </c>
      <c r="F697" s="147" t="s">
        <v>1273</v>
      </c>
      <c r="I697" s="148"/>
      <c r="L697" s="34"/>
      <c r="M697" s="149"/>
      <c r="T697" s="55"/>
      <c r="AT697" s="19" t="s">
        <v>141</v>
      </c>
      <c r="AU697" s="19" t="s">
        <v>154</v>
      </c>
    </row>
    <row r="698" spans="2:65" s="1" customFormat="1" ht="10.199999999999999">
      <c r="B698" s="34"/>
      <c r="D698" s="150" t="s">
        <v>143</v>
      </c>
      <c r="F698" s="151" t="s">
        <v>1274</v>
      </c>
      <c r="I698" s="148"/>
      <c r="L698" s="34"/>
      <c r="M698" s="149"/>
      <c r="T698" s="55"/>
      <c r="AT698" s="19" t="s">
        <v>143</v>
      </c>
      <c r="AU698" s="19" t="s">
        <v>154</v>
      </c>
    </row>
    <row r="699" spans="2:65" s="13" customFormat="1" ht="10.199999999999999">
      <c r="B699" s="158"/>
      <c r="D699" s="146" t="s">
        <v>145</v>
      </c>
      <c r="E699" s="159" t="s">
        <v>19</v>
      </c>
      <c r="F699" s="160" t="s">
        <v>1776</v>
      </c>
      <c r="H699" s="161">
        <v>1.96</v>
      </c>
      <c r="I699" s="162"/>
      <c r="L699" s="158"/>
      <c r="M699" s="163"/>
      <c r="T699" s="164"/>
      <c r="AT699" s="159" t="s">
        <v>145</v>
      </c>
      <c r="AU699" s="159" t="s">
        <v>154</v>
      </c>
      <c r="AV699" s="13" t="s">
        <v>81</v>
      </c>
      <c r="AW699" s="13" t="s">
        <v>33</v>
      </c>
      <c r="AX699" s="13" t="s">
        <v>72</v>
      </c>
      <c r="AY699" s="159" t="s">
        <v>132</v>
      </c>
    </row>
    <row r="700" spans="2:65" s="13" customFormat="1" ht="20.399999999999999">
      <c r="B700" s="158"/>
      <c r="D700" s="146" t="s">
        <v>145</v>
      </c>
      <c r="E700" s="159" t="s">
        <v>19</v>
      </c>
      <c r="F700" s="160" t="s">
        <v>1777</v>
      </c>
      <c r="H700" s="161">
        <v>2.8</v>
      </c>
      <c r="I700" s="162"/>
      <c r="L700" s="158"/>
      <c r="M700" s="163"/>
      <c r="T700" s="164"/>
      <c r="AT700" s="159" t="s">
        <v>145</v>
      </c>
      <c r="AU700" s="159" t="s">
        <v>154</v>
      </c>
      <c r="AV700" s="13" t="s">
        <v>81</v>
      </c>
      <c r="AW700" s="13" t="s">
        <v>33</v>
      </c>
      <c r="AX700" s="13" t="s">
        <v>72</v>
      </c>
      <c r="AY700" s="159" t="s">
        <v>132</v>
      </c>
    </row>
    <row r="701" spans="2:65" s="13" customFormat="1" ht="10.199999999999999">
      <c r="B701" s="158"/>
      <c r="D701" s="146" t="s">
        <v>145</v>
      </c>
      <c r="E701" s="159" t="s">
        <v>19</v>
      </c>
      <c r="F701" s="160" t="s">
        <v>1778</v>
      </c>
      <c r="H701" s="161">
        <v>0.6</v>
      </c>
      <c r="I701" s="162"/>
      <c r="L701" s="158"/>
      <c r="M701" s="163"/>
      <c r="T701" s="164"/>
      <c r="AT701" s="159" t="s">
        <v>145</v>
      </c>
      <c r="AU701" s="159" t="s">
        <v>154</v>
      </c>
      <c r="AV701" s="13" t="s">
        <v>81</v>
      </c>
      <c r="AW701" s="13" t="s">
        <v>33</v>
      </c>
      <c r="AX701" s="13" t="s">
        <v>72</v>
      </c>
      <c r="AY701" s="159" t="s">
        <v>132</v>
      </c>
    </row>
    <row r="702" spans="2:65" s="14" customFormat="1" ht="10.199999999999999">
      <c r="B702" s="165"/>
      <c r="D702" s="146" t="s">
        <v>145</v>
      </c>
      <c r="E702" s="166" t="s">
        <v>19</v>
      </c>
      <c r="F702" s="167" t="s">
        <v>162</v>
      </c>
      <c r="H702" s="168">
        <v>5.36</v>
      </c>
      <c r="I702" s="169"/>
      <c r="L702" s="165"/>
      <c r="M702" s="170"/>
      <c r="T702" s="171"/>
      <c r="AT702" s="166" t="s">
        <v>145</v>
      </c>
      <c r="AU702" s="166" t="s">
        <v>154</v>
      </c>
      <c r="AV702" s="14" t="s">
        <v>139</v>
      </c>
      <c r="AW702" s="14" t="s">
        <v>33</v>
      </c>
      <c r="AX702" s="14" t="s">
        <v>79</v>
      </c>
      <c r="AY702" s="166" t="s">
        <v>132</v>
      </c>
    </row>
    <row r="703" spans="2:65" s="1" customFormat="1" ht="21.75" customHeight="1">
      <c r="B703" s="34"/>
      <c r="C703" s="133" t="s">
        <v>1779</v>
      </c>
      <c r="D703" s="133" t="s">
        <v>134</v>
      </c>
      <c r="E703" s="134" t="s">
        <v>1277</v>
      </c>
      <c r="F703" s="135" t="s">
        <v>1278</v>
      </c>
      <c r="G703" s="136" t="s">
        <v>212</v>
      </c>
      <c r="H703" s="137">
        <v>5.36</v>
      </c>
      <c r="I703" s="138"/>
      <c r="J703" s="139">
        <f>ROUND(I703*H703,2)</f>
        <v>0</v>
      </c>
      <c r="K703" s="135" t="s">
        <v>138</v>
      </c>
      <c r="L703" s="34"/>
      <c r="M703" s="140" t="s">
        <v>19</v>
      </c>
      <c r="N703" s="141" t="s">
        <v>43</v>
      </c>
      <c r="P703" s="142">
        <f>O703*H703</f>
        <v>0</v>
      </c>
      <c r="Q703" s="142">
        <v>0</v>
      </c>
      <c r="R703" s="142">
        <f>Q703*H703</f>
        <v>0</v>
      </c>
      <c r="S703" s="142">
        <v>0</v>
      </c>
      <c r="T703" s="143">
        <f>S703*H703</f>
        <v>0</v>
      </c>
      <c r="AR703" s="144" t="s">
        <v>726</v>
      </c>
      <c r="AT703" s="144" t="s">
        <v>134</v>
      </c>
      <c r="AU703" s="144" t="s">
        <v>154</v>
      </c>
      <c r="AY703" s="19" t="s">
        <v>132</v>
      </c>
      <c r="BE703" s="145">
        <f>IF(N703="základní",J703,0)</f>
        <v>0</v>
      </c>
      <c r="BF703" s="145">
        <f>IF(N703="snížená",J703,0)</f>
        <v>0</v>
      </c>
      <c r="BG703" s="145">
        <f>IF(N703="zákl. přenesená",J703,0)</f>
        <v>0</v>
      </c>
      <c r="BH703" s="145">
        <f>IF(N703="sníž. přenesená",J703,0)</f>
        <v>0</v>
      </c>
      <c r="BI703" s="145">
        <f>IF(N703="nulová",J703,0)</f>
        <v>0</v>
      </c>
      <c r="BJ703" s="19" t="s">
        <v>79</v>
      </c>
      <c r="BK703" s="145">
        <f>ROUND(I703*H703,2)</f>
        <v>0</v>
      </c>
      <c r="BL703" s="19" t="s">
        <v>726</v>
      </c>
      <c r="BM703" s="144" t="s">
        <v>1780</v>
      </c>
    </row>
    <row r="704" spans="2:65" s="1" customFormat="1" ht="10.199999999999999">
      <c r="B704" s="34"/>
      <c r="D704" s="146" t="s">
        <v>141</v>
      </c>
      <c r="F704" s="147" t="s">
        <v>1280</v>
      </c>
      <c r="I704" s="148"/>
      <c r="L704" s="34"/>
      <c r="M704" s="149"/>
      <c r="T704" s="55"/>
      <c r="AT704" s="19" t="s">
        <v>141</v>
      </c>
      <c r="AU704" s="19" t="s">
        <v>154</v>
      </c>
    </row>
    <row r="705" spans="2:65" s="1" customFormat="1" ht="10.199999999999999">
      <c r="B705" s="34"/>
      <c r="D705" s="150" t="s">
        <v>143</v>
      </c>
      <c r="F705" s="151" t="s">
        <v>1281</v>
      </c>
      <c r="I705" s="148"/>
      <c r="L705" s="34"/>
      <c r="M705" s="149"/>
      <c r="T705" s="55"/>
      <c r="AT705" s="19" t="s">
        <v>143</v>
      </c>
      <c r="AU705" s="19" t="s">
        <v>154</v>
      </c>
    </row>
    <row r="706" spans="2:65" s="1" customFormat="1" ht="24.15" customHeight="1">
      <c r="B706" s="34"/>
      <c r="C706" s="133" t="s">
        <v>1781</v>
      </c>
      <c r="D706" s="133" t="s">
        <v>134</v>
      </c>
      <c r="E706" s="134" t="s">
        <v>1282</v>
      </c>
      <c r="F706" s="135" t="s">
        <v>1283</v>
      </c>
      <c r="G706" s="136" t="s">
        <v>212</v>
      </c>
      <c r="H706" s="137">
        <v>5.36</v>
      </c>
      <c r="I706" s="138"/>
      <c r="J706" s="139">
        <f>ROUND(I706*H706,2)</f>
        <v>0</v>
      </c>
      <c r="K706" s="135" t="s">
        <v>138</v>
      </c>
      <c r="L706" s="34"/>
      <c r="M706" s="140" t="s">
        <v>19</v>
      </c>
      <c r="N706" s="141" t="s">
        <v>43</v>
      </c>
      <c r="P706" s="142">
        <f>O706*H706</f>
        <v>0</v>
      </c>
      <c r="Q706" s="142">
        <v>0</v>
      </c>
      <c r="R706" s="142">
        <f>Q706*H706</f>
        <v>0</v>
      </c>
      <c r="S706" s="142">
        <v>0</v>
      </c>
      <c r="T706" s="143">
        <f>S706*H706</f>
        <v>0</v>
      </c>
      <c r="AR706" s="144" t="s">
        <v>726</v>
      </c>
      <c r="AT706" s="144" t="s">
        <v>134</v>
      </c>
      <c r="AU706" s="144" t="s">
        <v>154</v>
      </c>
      <c r="AY706" s="19" t="s">
        <v>132</v>
      </c>
      <c r="BE706" s="145">
        <f>IF(N706="základní",J706,0)</f>
        <v>0</v>
      </c>
      <c r="BF706" s="145">
        <f>IF(N706="snížená",J706,0)</f>
        <v>0</v>
      </c>
      <c r="BG706" s="145">
        <f>IF(N706="zákl. přenesená",J706,0)</f>
        <v>0</v>
      </c>
      <c r="BH706" s="145">
        <f>IF(N706="sníž. přenesená",J706,0)</f>
        <v>0</v>
      </c>
      <c r="BI706" s="145">
        <f>IF(N706="nulová",J706,0)</f>
        <v>0</v>
      </c>
      <c r="BJ706" s="19" t="s">
        <v>79</v>
      </c>
      <c r="BK706" s="145">
        <f>ROUND(I706*H706,2)</f>
        <v>0</v>
      </c>
      <c r="BL706" s="19" t="s">
        <v>726</v>
      </c>
      <c r="BM706" s="144" t="s">
        <v>1782</v>
      </c>
    </row>
    <row r="707" spans="2:65" s="1" customFormat="1" ht="19.2">
      <c r="B707" s="34"/>
      <c r="D707" s="146" t="s">
        <v>141</v>
      </c>
      <c r="F707" s="147" t="s">
        <v>1285</v>
      </c>
      <c r="I707" s="148"/>
      <c r="L707" s="34"/>
      <c r="M707" s="149"/>
      <c r="T707" s="55"/>
      <c r="AT707" s="19" t="s">
        <v>141</v>
      </c>
      <c r="AU707" s="19" t="s">
        <v>154</v>
      </c>
    </row>
    <row r="708" spans="2:65" s="1" customFormat="1" ht="10.199999999999999">
      <c r="B708" s="34"/>
      <c r="D708" s="150" t="s">
        <v>143</v>
      </c>
      <c r="F708" s="151" t="s">
        <v>1286</v>
      </c>
      <c r="I708" s="148"/>
      <c r="L708" s="34"/>
      <c r="M708" s="149"/>
      <c r="T708" s="55"/>
      <c r="AT708" s="19" t="s">
        <v>143</v>
      </c>
      <c r="AU708" s="19" t="s">
        <v>154</v>
      </c>
    </row>
    <row r="709" spans="2:65" s="1" customFormat="1" ht="16.5" customHeight="1">
      <c r="B709" s="34"/>
      <c r="C709" s="179" t="s">
        <v>1783</v>
      </c>
      <c r="D709" s="179" t="s">
        <v>329</v>
      </c>
      <c r="E709" s="180" t="s">
        <v>1287</v>
      </c>
      <c r="F709" s="181" t="s">
        <v>1288</v>
      </c>
      <c r="G709" s="182" t="s">
        <v>212</v>
      </c>
      <c r="H709" s="183">
        <v>5.36</v>
      </c>
      <c r="I709" s="184"/>
      <c r="J709" s="185">
        <f>ROUND(I709*H709,2)</f>
        <v>0</v>
      </c>
      <c r="K709" s="181" t="s">
        <v>138</v>
      </c>
      <c r="L709" s="186"/>
      <c r="M709" s="187" t="s">
        <v>19</v>
      </c>
      <c r="N709" s="188" t="s">
        <v>43</v>
      </c>
      <c r="P709" s="142">
        <f>O709*H709</f>
        <v>0</v>
      </c>
      <c r="Q709" s="142">
        <v>0</v>
      </c>
      <c r="R709" s="142">
        <f>Q709*H709</f>
        <v>0</v>
      </c>
      <c r="S709" s="142">
        <v>0</v>
      </c>
      <c r="T709" s="143">
        <f>S709*H709</f>
        <v>0</v>
      </c>
      <c r="AR709" s="144" t="s">
        <v>726</v>
      </c>
      <c r="AT709" s="144" t="s">
        <v>329</v>
      </c>
      <c r="AU709" s="144" t="s">
        <v>154</v>
      </c>
      <c r="AY709" s="19" t="s">
        <v>132</v>
      </c>
      <c r="BE709" s="145">
        <f>IF(N709="základní",J709,0)</f>
        <v>0</v>
      </c>
      <c r="BF709" s="145">
        <f>IF(N709="snížená",J709,0)</f>
        <v>0</v>
      </c>
      <c r="BG709" s="145">
        <f>IF(N709="zákl. přenesená",J709,0)</f>
        <v>0</v>
      </c>
      <c r="BH709" s="145">
        <f>IF(N709="sníž. přenesená",J709,0)</f>
        <v>0</v>
      </c>
      <c r="BI709" s="145">
        <f>IF(N709="nulová",J709,0)</f>
        <v>0</v>
      </c>
      <c r="BJ709" s="19" t="s">
        <v>79</v>
      </c>
      <c r="BK709" s="145">
        <f>ROUND(I709*H709,2)</f>
        <v>0</v>
      </c>
      <c r="BL709" s="19" t="s">
        <v>726</v>
      </c>
      <c r="BM709" s="144" t="s">
        <v>1784</v>
      </c>
    </row>
    <row r="710" spans="2:65" s="1" customFormat="1" ht="10.199999999999999">
      <c r="B710" s="34"/>
      <c r="D710" s="146" t="s">
        <v>141</v>
      </c>
      <c r="F710" s="147" t="s">
        <v>1288</v>
      </c>
      <c r="I710" s="148"/>
      <c r="L710" s="34"/>
      <c r="M710" s="149"/>
      <c r="T710" s="55"/>
      <c r="AT710" s="19" t="s">
        <v>141</v>
      </c>
      <c r="AU710" s="19" t="s">
        <v>154</v>
      </c>
    </row>
    <row r="711" spans="2:65" s="1" customFormat="1" ht="21.75" customHeight="1">
      <c r="B711" s="34"/>
      <c r="C711" s="133" t="s">
        <v>1785</v>
      </c>
      <c r="D711" s="133" t="s">
        <v>134</v>
      </c>
      <c r="E711" s="134" t="s">
        <v>1665</v>
      </c>
      <c r="F711" s="135" t="s">
        <v>1666</v>
      </c>
      <c r="G711" s="136" t="s">
        <v>422</v>
      </c>
      <c r="H711" s="137">
        <v>7</v>
      </c>
      <c r="I711" s="138"/>
      <c r="J711" s="139">
        <f>ROUND(I711*H711,2)</f>
        <v>0</v>
      </c>
      <c r="K711" s="135" t="s">
        <v>19</v>
      </c>
      <c r="L711" s="34"/>
      <c r="M711" s="140" t="s">
        <v>19</v>
      </c>
      <c r="N711" s="141" t="s">
        <v>43</v>
      </c>
      <c r="P711" s="142">
        <f>O711*H711</f>
        <v>0</v>
      </c>
      <c r="Q711" s="142">
        <v>0</v>
      </c>
      <c r="R711" s="142">
        <f>Q711*H711</f>
        <v>0</v>
      </c>
      <c r="S711" s="142">
        <v>0</v>
      </c>
      <c r="T711" s="143">
        <f>S711*H711</f>
        <v>0</v>
      </c>
      <c r="AR711" s="144" t="s">
        <v>726</v>
      </c>
      <c r="AT711" s="144" t="s">
        <v>134</v>
      </c>
      <c r="AU711" s="144" t="s">
        <v>154</v>
      </c>
      <c r="AY711" s="19" t="s">
        <v>132</v>
      </c>
      <c r="BE711" s="145">
        <f>IF(N711="základní",J711,0)</f>
        <v>0</v>
      </c>
      <c r="BF711" s="145">
        <f>IF(N711="snížená",J711,0)</f>
        <v>0</v>
      </c>
      <c r="BG711" s="145">
        <f>IF(N711="zákl. přenesená",J711,0)</f>
        <v>0</v>
      </c>
      <c r="BH711" s="145">
        <f>IF(N711="sníž. přenesená",J711,0)</f>
        <v>0</v>
      </c>
      <c r="BI711" s="145">
        <f>IF(N711="nulová",J711,0)</f>
        <v>0</v>
      </c>
      <c r="BJ711" s="19" t="s">
        <v>79</v>
      </c>
      <c r="BK711" s="145">
        <f>ROUND(I711*H711,2)</f>
        <v>0</v>
      </c>
      <c r="BL711" s="19" t="s">
        <v>726</v>
      </c>
      <c r="BM711" s="144" t="s">
        <v>1786</v>
      </c>
    </row>
    <row r="712" spans="2:65" s="1" customFormat="1" ht="10.199999999999999">
      <c r="B712" s="34"/>
      <c r="D712" s="146" t="s">
        <v>141</v>
      </c>
      <c r="F712" s="147" t="s">
        <v>1666</v>
      </c>
      <c r="I712" s="148"/>
      <c r="L712" s="34"/>
      <c r="M712" s="149"/>
      <c r="T712" s="55"/>
      <c r="AT712" s="19" t="s">
        <v>141</v>
      </c>
      <c r="AU712" s="19" t="s">
        <v>154</v>
      </c>
    </row>
    <row r="713" spans="2:65" s="13" customFormat="1" ht="10.199999999999999">
      <c r="B713" s="158"/>
      <c r="D713" s="146" t="s">
        <v>145</v>
      </c>
      <c r="E713" s="159" t="s">
        <v>19</v>
      </c>
      <c r="F713" s="160" t="s">
        <v>1787</v>
      </c>
      <c r="H713" s="161">
        <v>7</v>
      </c>
      <c r="I713" s="162"/>
      <c r="L713" s="158"/>
      <c r="M713" s="163"/>
      <c r="T713" s="164"/>
      <c r="AT713" s="159" t="s">
        <v>145</v>
      </c>
      <c r="AU713" s="159" t="s">
        <v>154</v>
      </c>
      <c r="AV713" s="13" t="s">
        <v>81</v>
      </c>
      <c r="AW713" s="13" t="s">
        <v>33</v>
      </c>
      <c r="AX713" s="13" t="s">
        <v>79</v>
      </c>
      <c r="AY713" s="159" t="s">
        <v>132</v>
      </c>
    </row>
    <row r="714" spans="2:65" s="1" customFormat="1" ht="24.15" customHeight="1">
      <c r="B714" s="34"/>
      <c r="C714" s="133" t="s">
        <v>1788</v>
      </c>
      <c r="D714" s="133" t="s">
        <v>134</v>
      </c>
      <c r="E714" s="134" t="s">
        <v>1789</v>
      </c>
      <c r="F714" s="135" t="s">
        <v>1790</v>
      </c>
      <c r="G714" s="136" t="s">
        <v>422</v>
      </c>
      <c r="H714" s="137">
        <v>1</v>
      </c>
      <c r="I714" s="138"/>
      <c r="J714" s="139">
        <f>ROUND(I714*H714,2)</f>
        <v>0</v>
      </c>
      <c r="K714" s="135" t="s">
        <v>138</v>
      </c>
      <c r="L714" s="34"/>
      <c r="M714" s="140" t="s">
        <v>19</v>
      </c>
      <c r="N714" s="141" t="s">
        <v>43</v>
      </c>
      <c r="P714" s="142">
        <f>O714*H714</f>
        <v>0</v>
      </c>
      <c r="Q714" s="142">
        <v>0</v>
      </c>
      <c r="R714" s="142">
        <f>Q714*H714</f>
        <v>0</v>
      </c>
      <c r="S714" s="142">
        <v>0</v>
      </c>
      <c r="T714" s="143">
        <f>S714*H714</f>
        <v>0</v>
      </c>
      <c r="AR714" s="144" t="s">
        <v>726</v>
      </c>
      <c r="AT714" s="144" t="s">
        <v>134</v>
      </c>
      <c r="AU714" s="144" t="s">
        <v>154</v>
      </c>
      <c r="AY714" s="19" t="s">
        <v>132</v>
      </c>
      <c r="BE714" s="145">
        <f>IF(N714="základní",J714,0)</f>
        <v>0</v>
      </c>
      <c r="BF714" s="145">
        <f>IF(N714="snížená",J714,0)</f>
        <v>0</v>
      </c>
      <c r="BG714" s="145">
        <f>IF(N714="zákl. přenesená",J714,0)</f>
        <v>0</v>
      </c>
      <c r="BH714" s="145">
        <f>IF(N714="sníž. přenesená",J714,0)</f>
        <v>0</v>
      </c>
      <c r="BI714" s="145">
        <f>IF(N714="nulová",J714,0)</f>
        <v>0</v>
      </c>
      <c r="BJ714" s="19" t="s">
        <v>79</v>
      </c>
      <c r="BK714" s="145">
        <f>ROUND(I714*H714,2)</f>
        <v>0</v>
      </c>
      <c r="BL714" s="19" t="s">
        <v>726</v>
      </c>
      <c r="BM714" s="144" t="s">
        <v>1791</v>
      </c>
    </row>
    <row r="715" spans="2:65" s="1" customFormat="1" ht="19.2">
      <c r="B715" s="34"/>
      <c r="D715" s="146" t="s">
        <v>141</v>
      </c>
      <c r="F715" s="147" t="s">
        <v>1792</v>
      </c>
      <c r="I715" s="148"/>
      <c r="L715" s="34"/>
      <c r="M715" s="149"/>
      <c r="T715" s="55"/>
      <c r="AT715" s="19" t="s">
        <v>141</v>
      </c>
      <c r="AU715" s="19" t="s">
        <v>154</v>
      </c>
    </row>
    <row r="716" spans="2:65" s="1" customFormat="1" ht="10.199999999999999">
      <c r="B716" s="34"/>
      <c r="D716" s="150" t="s">
        <v>143</v>
      </c>
      <c r="F716" s="151" t="s">
        <v>1793</v>
      </c>
      <c r="I716" s="148"/>
      <c r="L716" s="34"/>
      <c r="M716" s="149"/>
      <c r="T716" s="55"/>
      <c r="AT716" s="19" t="s">
        <v>143</v>
      </c>
      <c r="AU716" s="19" t="s">
        <v>154</v>
      </c>
    </row>
    <row r="717" spans="2:65" s="13" customFormat="1" ht="10.199999999999999">
      <c r="B717" s="158"/>
      <c r="D717" s="146" t="s">
        <v>145</v>
      </c>
      <c r="E717" s="159" t="s">
        <v>19</v>
      </c>
      <c r="F717" s="160" t="s">
        <v>1023</v>
      </c>
      <c r="H717" s="161">
        <v>1</v>
      </c>
      <c r="I717" s="162"/>
      <c r="L717" s="158"/>
      <c r="M717" s="163"/>
      <c r="T717" s="164"/>
      <c r="AT717" s="159" t="s">
        <v>145</v>
      </c>
      <c r="AU717" s="159" t="s">
        <v>154</v>
      </c>
      <c r="AV717" s="13" t="s">
        <v>81</v>
      </c>
      <c r="AW717" s="13" t="s">
        <v>33</v>
      </c>
      <c r="AX717" s="13" t="s">
        <v>79</v>
      </c>
      <c r="AY717" s="159" t="s">
        <v>132</v>
      </c>
    </row>
    <row r="718" spans="2:65" s="1" customFormat="1" ht="24.15" customHeight="1">
      <c r="B718" s="34"/>
      <c r="C718" s="133" t="s">
        <v>1794</v>
      </c>
      <c r="D718" s="133" t="s">
        <v>134</v>
      </c>
      <c r="E718" s="134" t="s">
        <v>1795</v>
      </c>
      <c r="F718" s="135" t="s">
        <v>1796</v>
      </c>
      <c r="G718" s="136" t="s">
        <v>422</v>
      </c>
      <c r="H718" s="137">
        <v>6</v>
      </c>
      <c r="I718" s="138"/>
      <c r="J718" s="139">
        <f>ROUND(I718*H718,2)</f>
        <v>0</v>
      </c>
      <c r="K718" s="135" t="s">
        <v>138</v>
      </c>
      <c r="L718" s="34"/>
      <c r="M718" s="140" t="s">
        <v>19</v>
      </c>
      <c r="N718" s="141" t="s">
        <v>43</v>
      </c>
      <c r="P718" s="142">
        <f>O718*H718</f>
        <v>0</v>
      </c>
      <c r="Q718" s="142">
        <v>0</v>
      </c>
      <c r="R718" s="142">
        <f>Q718*H718</f>
        <v>0</v>
      </c>
      <c r="S718" s="142">
        <v>0</v>
      </c>
      <c r="T718" s="143">
        <f>S718*H718</f>
        <v>0</v>
      </c>
      <c r="AR718" s="144" t="s">
        <v>726</v>
      </c>
      <c r="AT718" s="144" t="s">
        <v>134</v>
      </c>
      <c r="AU718" s="144" t="s">
        <v>154</v>
      </c>
      <c r="AY718" s="19" t="s">
        <v>132</v>
      </c>
      <c r="BE718" s="145">
        <f>IF(N718="základní",J718,0)</f>
        <v>0</v>
      </c>
      <c r="BF718" s="145">
        <f>IF(N718="snížená",J718,0)</f>
        <v>0</v>
      </c>
      <c r="BG718" s="145">
        <f>IF(N718="zákl. přenesená",J718,0)</f>
        <v>0</v>
      </c>
      <c r="BH718" s="145">
        <f>IF(N718="sníž. přenesená",J718,0)</f>
        <v>0</v>
      </c>
      <c r="BI718" s="145">
        <f>IF(N718="nulová",J718,0)</f>
        <v>0</v>
      </c>
      <c r="BJ718" s="19" t="s">
        <v>79</v>
      </c>
      <c r="BK718" s="145">
        <f>ROUND(I718*H718,2)</f>
        <v>0</v>
      </c>
      <c r="BL718" s="19" t="s">
        <v>726</v>
      </c>
      <c r="BM718" s="144" t="s">
        <v>1797</v>
      </c>
    </row>
    <row r="719" spans="2:65" s="1" customFormat="1" ht="19.2">
      <c r="B719" s="34"/>
      <c r="D719" s="146" t="s">
        <v>141</v>
      </c>
      <c r="F719" s="147" t="s">
        <v>1798</v>
      </c>
      <c r="I719" s="148"/>
      <c r="L719" s="34"/>
      <c r="M719" s="149"/>
      <c r="T719" s="55"/>
      <c r="AT719" s="19" t="s">
        <v>141</v>
      </c>
      <c r="AU719" s="19" t="s">
        <v>154</v>
      </c>
    </row>
    <row r="720" spans="2:65" s="1" customFormat="1" ht="10.199999999999999">
      <c r="B720" s="34"/>
      <c r="D720" s="150" t="s">
        <v>143</v>
      </c>
      <c r="F720" s="151" t="s">
        <v>1799</v>
      </c>
      <c r="I720" s="148"/>
      <c r="L720" s="34"/>
      <c r="M720" s="149"/>
      <c r="T720" s="55"/>
      <c r="AT720" s="19" t="s">
        <v>143</v>
      </c>
      <c r="AU720" s="19" t="s">
        <v>154</v>
      </c>
    </row>
    <row r="721" spans="2:65" s="13" customFormat="1" ht="10.199999999999999">
      <c r="B721" s="158"/>
      <c r="D721" s="146" t="s">
        <v>145</v>
      </c>
      <c r="E721" s="159" t="s">
        <v>19</v>
      </c>
      <c r="F721" s="160" t="s">
        <v>1025</v>
      </c>
      <c r="H721" s="161">
        <v>6</v>
      </c>
      <c r="I721" s="162"/>
      <c r="L721" s="158"/>
      <c r="M721" s="163"/>
      <c r="T721" s="164"/>
      <c r="AT721" s="159" t="s">
        <v>145</v>
      </c>
      <c r="AU721" s="159" t="s">
        <v>154</v>
      </c>
      <c r="AV721" s="13" t="s">
        <v>81</v>
      </c>
      <c r="AW721" s="13" t="s">
        <v>33</v>
      </c>
      <c r="AX721" s="13" t="s">
        <v>79</v>
      </c>
      <c r="AY721" s="159" t="s">
        <v>132</v>
      </c>
    </row>
    <row r="722" spans="2:65" s="11" customFormat="1" ht="20.85" customHeight="1">
      <c r="B722" s="121"/>
      <c r="D722" s="122" t="s">
        <v>71</v>
      </c>
      <c r="E722" s="131" t="s">
        <v>1800</v>
      </c>
      <c r="F722" s="131" t="s">
        <v>1801</v>
      </c>
      <c r="I722" s="124"/>
      <c r="J722" s="132">
        <f>BK722</f>
        <v>0</v>
      </c>
      <c r="L722" s="121"/>
      <c r="M722" s="126"/>
      <c r="P722" s="127">
        <f>SUM(P723:P770)</f>
        <v>0</v>
      </c>
      <c r="R722" s="127">
        <f>SUM(R723:R770)</f>
        <v>4.5000000000000004E-4</v>
      </c>
      <c r="T722" s="128">
        <f>SUM(T723:T770)</f>
        <v>0</v>
      </c>
      <c r="AR722" s="122" t="s">
        <v>139</v>
      </c>
      <c r="AT722" s="129" t="s">
        <v>71</v>
      </c>
      <c r="AU722" s="129" t="s">
        <v>81</v>
      </c>
      <c r="AY722" s="122" t="s">
        <v>132</v>
      </c>
      <c r="BK722" s="130">
        <f>SUM(BK723:BK770)</f>
        <v>0</v>
      </c>
    </row>
    <row r="723" spans="2:65" s="1" customFormat="1" ht="33" customHeight="1">
      <c r="B723" s="34"/>
      <c r="C723" s="133" t="s">
        <v>1802</v>
      </c>
      <c r="D723" s="133" t="s">
        <v>134</v>
      </c>
      <c r="E723" s="134" t="s">
        <v>1600</v>
      </c>
      <c r="F723" s="135" t="s">
        <v>1601</v>
      </c>
      <c r="G723" s="136" t="s">
        <v>137</v>
      </c>
      <c r="H723" s="137">
        <v>7</v>
      </c>
      <c r="I723" s="138"/>
      <c r="J723" s="139">
        <f>ROUND(I723*H723,2)</f>
        <v>0</v>
      </c>
      <c r="K723" s="135" t="s">
        <v>138</v>
      </c>
      <c r="L723" s="34"/>
      <c r="M723" s="140" t="s">
        <v>19</v>
      </c>
      <c r="N723" s="141" t="s">
        <v>43</v>
      </c>
      <c r="P723" s="142">
        <f>O723*H723</f>
        <v>0</v>
      </c>
      <c r="Q723" s="142">
        <v>0</v>
      </c>
      <c r="R723" s="142">
        <f>Q723*H723</f>
        <v>0</v>
      </c>
      <c r="S723" s="142">
        <v>0</v>
      </c>
      <c r="T723" s="143">
        <f>S723*H723</f>
        <v>0</v>
      </c>
      <c r="AR723" s="144" t="s">
        <v>726</v>
      </c>
      <c r="AT723" s="144" t="s">
        <v>134</v>
      </c>
      <c r="AU723" s="144" t="s">
        <v>154</v>
      </c>
      <c r="AY723" s="19" t="s">
        <v>132</v>
      </c>
      <c r="BE723" s="145">
        <f>IF(N723="základní",J723,0)</f>
        <v>0</v>
      </c>
      <c r="BF723" s="145">
        <f>IF(N723="snížená",J723,0)</f>
        <v>0</v>
      </c>
      <c r="BG723" s="145">
        <f>IF(N723="zákl. přenesená",J723,0)</f>
        <v>0</v>
      </c>
      <c r="BH723" s="145">
        <f>IF(N723="sníž. přenesená",J723,0)</f>
        <v>0</v>
      </c>
      <c r="BI723" s="145">
        <f>IF(N723="nulová",J723,0)</f>
        <v>0</v>
      </c>
      <c r="BJ723" s="19" t="s">
        <v>79</v>
      </c>
      <c r="BK723" s="145">
        <f>ROUND(I723*H723,2)</f>
        <v>0</v>
      </c>
      <c r="BL723" s="19" t="s">
        <v>726</v>
      </c>
      <c r="BM723" s="144" t="s">
        <v>1803</v>
      </c>
    </row>
    <row r="724" spans="2:65" s="1" customFormat="1" ht="10.199999999999999">
      <c r="B724" s="34"/>
      <c r="D724" s="146" t="s">
        <v>141</v>
      </c>
      <c r="F724" s="147" t="s">
        <v>1603</v>
      </c>
      <c r="I724" s="148"/>
      <c r="L724" s="34"/>
      <c r="M724" s="149"/>
      <c r="T724" s="55"/>
      <c r="AT724" s="19" t="s">
        <v>141</v>
      </c>
      <c r="AU724" s="19" t="s">
        <v>154</v>
      </c>
    </row>
    <row r="725" spans="2:65" s="1" customFormat="1" ht="10.199999999999999">
      <c r="B725" s="34"/>
      <c r="D725" s="150" t="s">
        <v>143</v>
      </c>
      <c r="F725" s="151" t="s">
        <v>1604</v>
      </c>
      <c r="I725" s="148"/>
      <c r="L725" s="34"/>
      <c r="M725" s="149"/>
      <c r="T725" s="55"/>
      <c r="AT725" s="19" t="s">
        <v>143</v>
      </c>
      <c r="AU725" s="19" t="s">
        <v>154</v>
      </c>
    </row>
    <row r="726" spans="2:65" s="13" customFormat="1" ht="10.199999999999999">
      <c r="B726" s="158"/>
      <c r="D726" s="146" t="s">
        <v>145</v>
      </c>
      <c r="E726" s="159" t="s">
        <v>19</v>
      </c>
      <c r="F726" s="160" t="s">
        <v>1756</v>
      </c>
      <c r="H726" s="161">
        <v>7</v>
      </c>
      <c r="I726" s="162"/>
      <c r="L726" s="158"/>
      <c r="M726" s="163"/>
      <c r="T726" s="164"/>
      <c r="AT726" s="159" t="s">
        <v>145</v>
      </c>
      <c r="AU726" s="159" t="s">
        <v>154</v>
      </c>
      <c r="AV726" s="13" t="s">
        <v>81</v>
      </c>
      <c r="AW726" s="13" t="s">
        <v>33</v>
      </c>
      <c r="AX726" s="13" t="s">
        <v>79</v>
      </c>
      <c r="AY726" s="159" t="s">
        <v>132</v>
      </c>
    </row>
    <row r="727" spans="2:65" s="1" customFormat="1" ht="33" customHeight="1">
      <c r="B727" s="34"/>
      <c r="C727" s="133" t="s">
        <v>1804</v>
      </c>
      <c r="D727" s="133" t="s">
        <v>134</v>
      </c>
      <c r="E727" s="134" t="s">
        <v>1607</v>
      </c>
      <c r="F727" s="135" t="s">
        <v>1608</v>
      </c>
      <c r="G727" s="136" t="s">
        <v>137</v>
      </c>
      <c r="H727" s="137">
        <v>70</v>
      </c>
      <c r="I727" s="138"/>
      <c r="J727" s="139">
        <f>ROUND(I727*H727,2)</f>
        <v>0</v>
      </c>
      <c r="K727" s="135" t="s">
        <v>138</v>
      </c>
      <c r="L727" s="34"/>
      <c r="M727" s="140" t="s">
        <v>19</v>
      </c>
      <c r="N727" s="141" t="s">
        <v>43</v>
      </c>
      <c r="P727" s="142">
        <f>O727*H727</f>
        <v>0</v>
      </c>
      <c r="Q727" s="142">
        <v>0</v>
      </c>
      <c r="R727" s="142">
        <f>Q727*H727</f>
        <v>0</v>
      </c>
      <c r="S727" s="142">
        <v>0</v>
      </c>
      <c r="T727" s="143">
        <f>S727*H727</f>
        <v>0</v>
      </c>
      <c r="AR727" s="144" t="s">
        <v>726</v>
      </c>
      <c r="AT727" s="144" t="s">
        <v>134</v>
      </c>
      <c r="AU727" s="144" t="s">
        <v>154</v>
      </c>
      <c r="AY727" s="19" t="s">
        <v>132</v>
      </c>
      <c r="BE727" s="145">
        <f>IF(N727="základní",J727,0)</f>
        <v>0</v>
      </c>
      <c r="BF727" s="145">
        <f>IF(N727="snížená",J727,0)</f>
        <v>0</v>
      </c>
      <c r="BG727" s="145">
        <f>IF(N727="zákl. přenesená",J727,0)</f>
        <v>0</v>
      </c>
      <c r="BH727" s="145">
        <f>IF(N727="sníž. přenesená",J727,0)</f>
        <v>0</v>
      </c>
      <c r="BI727" s="145">
        <f>IF(N727="nulová",J727,0)</f>
        <v>0</v>
      </c>
      <c r="BJ727" s="19" t="s">
        <v>79</v>
      </c>
      <c r="BK727" s="145">
        <f>ROUND(I727*H727,2)</f>
        <v>0</v>
      </c>
      <c r="BL727" s="19" t="s">
        <v>726</v>
      </c>
      <c r="BM727" s="144" t="s">
        <v>1805</v>
      </c>
    </row>
    <row r="728" spans="2:65" s="1" customFormat="1" ht="10.199999999999999">
      <c r="B728" s="34"/>
      <c r="D728" s="146" t="s">
        <v>141</v>
      </c>
      <c r="F728" s="147" t="s">
        <v>1610</v>
      </c>
      <c r="I728" s="148"/>
      <c r="L728" s="34"/>
      <c r="M728" s="149"/>
      <c r="T728" s="55"/>
      <c r="AT728" s="19" t="s">
        <v>141</v>
      </c>
      <c r="AU728" s="19" t="s">
        <v>154</v>
      </c>
    </row>
    <row r="729" spans="2:65" s="1" customFormat="1" ht="10.199999999999999">
      <c r="B729" s="34"/>
      <c r="D729" s="150" t="s">
        <v>143</v>
      </c>
      <c r="F729" s="151" t="s">
        <v>1611</v>
      </c>
      <c r="I729" s="148"/>
      <c r="L729" s="34"/>
      <c r="M729" s="149"/>
      <c r="T729" s="55"/>
      <c r="AT729" s="19" t="s">
        <v>143</v>
      </c>
      <c r="AU729" s="19" t="s">
        <v>154</v>
      </c>
    </row>
    <row r="730" spans="2:65" s="13" customFormat="1" ht="10.199999999999999">
      <c r="B730" s="158"/>
      <c r="D730" s="146" t="s">
        <v>145</v>
      </c>
      <c r="E730" s="159" t="s">
        <v>19</v>
      </c>
      <c r="F730" s="160" t="s">
        <v>1759</v>
      </c>
      <c r="H730" s="161">
        <v>70</v>
      </c>
      <c r="I730" s="162"/>
      <c r="L730" s="158"/>
      <c r="M730" s="163"/>
      <c r="T730" s="164"/>
      <c r="AT730" s="159" t="s">
        <v>145</v>
      </c>
      <c r="AU730" s="159" t="s">
        <v>154</v>
      </c>
      <c r="AV730" s="13" t="s">
        <v>81</v>
      </c>
      <c r="AW730" s="13" t="s">
        <v>33</v>
      </c>
      <c r="AX730" s="13" t="s">
        <v>79</v>
      </c>
      <c r="AY730" s="159" t="s">
        <v>132</v>
      </c>
    </row>
    <row r="731" spans="2:65" s="1" customFormat="1" ht="24.15" customHeight="1">
      <c r="B731" s="34"/>
      <c r="C731" s="133" t="s">
        <v>1806</v>
      </c>
      <c r="D731" s="133" t="s">
        <v>134</v>
      </c>
      <c r="E731" s="134" t="s">
        <v>1614</v>
      </c>
      <c r="F731" s="135" t="s">
        <v>1615</v>
      </c>
      <c r="G731" s="136" t="s">
        <v>137</v>
      </c>
      <c r="H731" s="137">
        <v>165</v>
      </c>
      <c r="I731" s="138"/>
      <c r="J731" s="139">
        <f>ROUND(I731*H731,2)</f>
        <v>0</v>
      </c>
      <c r="K731" s="135" t="s">
        <v>138</v>
      </c>
      <c r="L731" s="34"/>
      <c r="M731" s="140" t="s">
        <v>19</v>
      </c>
      <c r="N731" s="141" t="s">
        <v>43</v>
      </c>
      <c r="P731" s="142">
        <f>O731*H731</f>
        <v>0</v>
      </c>
      <c r="Q731" s="142">
        <v>0</v>
      </c>
      <c r="R731" s="142">
        <f>Q731*H731</f>
        <v>0</v>
      </c>
      <c r="S731" s="142">
        <v>0</v>
      </c>
      <c r="T731" s="143">
        <f>S731*H731</f>
        <v>0</v>
      </c>
      <c r="AR731" s="144" t="s">
        <v>726</v>
      </c>
      <c r="AT731" s="144" t="s">
        <v>134</v>
      </c>
      <c r="AU731" s="144" t="s">
        <v>154</v>
      </c>
      <c r="AY731" s="19" t="s">
        <v>132</v>
      </c>
      <c r="BE731" s="145">
        <f>IF(N731="základní",J731,0)</f>
        <v>0</v>
      </c>
      <c r="BF731" s="145">
        <f>IF(N731="snížená",J731,0)</f>
        <v>0</v>
      </c>
      <c r="BG731" s="145">
        <f>IF(N731="zákl. přenesená",J731,0)</f>
        <v>0</v>
      </c>
      <c r="BH731" s="145">
        <f>IF(N731="sníž. přenesená",J731,0)</f>
        <v>0</v>
      </c>
      <c r="BI731" s="145">
        <f>IF(N731="nulová",J731,0)</f>
        <v>0</v>
      </c>
      <c r="BJ731" s="19" t="s">
        <v>79</v>
      </c>
      <c r="BK731" s="145">
        <f>ROUND(I731*H731,2)</f>
        <v>0</v>
      </c>
      <c r="BL731" s="19" t="s">
        <v>726</v>
      </c>
      <c r="BM731" s="144" t="s">
        <v>1807</v>
      </c>
    </row>
    <row r="732" spans="2:65" s="1" customFormat="1" ht="10.199999999999999">
      <c r="B732" s="34"/>
      <c r="D732" s="146" t="s">
        <v>141</v>
      </c>
      <c r="F732" s="147" t="s">
        <v>1617</v>
      </c>
      <c r="I732" s="148"/>
      <c r="L732" s="34"/>
      <c r="M732" s="149"/>
      <c r="T732" s="55"/>
      <c r="AT732" s="19" t="s">
        <v>141</v>
      </c>
      <c r="AU732" s="19" t="s">
        <v>154</v>
      </c>
    </row>
    <row r="733" spans="2:65" s="1" customFormat="1" ht="10.199999999999999">
      <c r="B733" s="34"/>
      <c r="D733" s="150" t="s">
        <v>143</v>
      </c>
      <c r="F733" s="151" t="s">
        <v>1618</v>
      </c>
      <c r="I733" s="148"/>
      <c r="L733" s="34"/>
      <c r="M733" s="149"/>
      <c r="T733" s="55"/>
      <c r="AT733" s="19" t="s">
        <v>143</v>
      </c>
      <c r="AU733" s="19" t="s">
        <v>154</v>
      </c>
    </row>
    <row r="734" spans="2:65" s="1" customFormat="1" ht="24.15" customHeight="1">
      <c r="B734" s="34"/>
      <c r="C734" s="133" t="s">
        <v>1808</v>
      </c>
      <c r="D734" s="133" t="s">
        <v>134</v>
      </c>
      <c r="E734" s="134" t="s">
        <v>1620</v>
      </c>
      <c r="F734" s="135" t="s">
        <v>1621</v>
      </c>
      <c r="G734" s="136" t="s">
        <v>137</v>
      </c>
      <c r="H734" s="137">
        <v>30</v>
      </c>
      <c r="I734" s="138"/>
      <c r="J734" s="139">
        <f>ROUND(I734*H734,2)</f>
        <v>0</v>
      </c>
      <c r="K734" s="135" t="s">
        <v>138</v>
      </c>
      <c r="L734" s="34"/>
      <c r="M734" s="140" t="s">
        <v>19</v>
      </c>
      <c r="N734" s="141" t="s">
        <v>43</v>
      </c>
      <c r="P734" s="142">
        <f>O734*H734</f>
        <v>0</v>
      </c>
      <c r="Q734" s="142">
        <v>0</v>
      </c>
      <c r="R734" s="142">
        <f>Q734*H734</f>
        <v>0</v>
      </c>
      <c r="S734" s="142">
        <v>0</v>
      </c>
      <c r="T734" s="143">
        <f>S734*H734</f>
        <v>0</v>
      </c>
      <c r="AR734" s="144" t="s">
        <v>726</v>
      </c>
      <c r="AT734" s="144" t="s">
        <v>134</v>
      </c>
      <c r="AU734" s="144" t="s">
        <v>154</v>
      </c>
      <c r="AY734" s="19" t="s">
        <v>132</v>
      </c>
      <c r="BE734" s="145">
        <f>IF(N734="základní",J734,0)</f>
        <v>0</v>
      </c>
      <c r="BF734" s="145">
        <f>IF(N734="snížená",J734,0)</f>
        <v>0</v>
      </c>
      <c r="BG734" s="145">
        <f>IF(N734="zákl. přenesená",J734,0)</f>
        <v>0</v>
      </c>
      <c r="BH734" s="145">
        <f>IF(N734="sníž. přenesená",J734,0)</f>
        <v>0</v>
      </c>
      <c r="BI734" s="145">
        <f>IF(N734="nulová",J734,0)</f>
        <v>0</v>
      </c>
      <c r="BJ734" s="19" t="s">
        <v>79</v>
      </c>
      <c r="BK734" s="145">
        <f>ROUND(I734*H734,2)</f>
        <v>0</v>
      </c>
      <c r="BL734" s="19" t="s">
        <v>726</v>
      </c>
      <c r="BM734" s="144" t="s">
        <v>1809</v>
      </c>
    </row>
    <row r="735" spans="2:65" s="1" customFormat="1" ht="19.2">
      <c r="B735" s="34"/>
      <c r="D735" s="146" t="s">
        <v>141</v>
      </c>
      <c r="F735" s="147" t="s">
        <v>1623</v>
      </c>
      <c r="I735" s="148"/>
      <c r="L735" s="34"/>
      <c r="M735" s="149"/>
      <c r="T735" s="55"/>
      <c r="AT735" s="19" t="s">
        <v>141</v>
      </c>
      <c r="AU735" s="19" t="s">
        <v>154</v>
      </c>
    </row>
    <row r="736" spans="2:65" s="1" customFormat="1" ht="10.199999999999999">
      <c r="B736" s="34"/>
      <c r="D736" s="150" t="s">
        <v>143</v>
      </c>
      <c r="F736" s="151" t="s">
        <v>1624</v>
      </c>
      <c r="I736" s="148"/>
      <c r="L736" s="34"/>
      <c r="M736" s="149"/>
      <c r="T736" s="55"/>
      <c r="AT736" s="19" t="s">
        <v>143</v>
      </c>
      <c r="AU736" s="19" t="s">
        <v>154</v>
      </c>
    </row>
    <row r="737" spans="2:65" s="13" customFormat="1" ht="10.199999999999999">
      <c r="B737" s="158"/>
      <c r="D737" s="146" t="s">
        <v>145</v>
      </c>
      <c r="E737" s="159" t="s">
        <v>19</v>
      </c>
      <c r="F737" s="160" t="s">
        <v>1625</v>
      </c>
      <c r="H737" s="161">
        <v>30</v>
      </c>
      <c r="I737" s="162"/>
      <c r="L737" s="158"/>
      <c r="M737" s="163"/>
      <c r="T737" s="164"/>
      <c r="AT737" s="159" t="s">
        <v>145</v>
      </c>
      <c r="AU737" s="159" t="s">
        <v>154</v>
      </c>
      <c r="AV737" s="13" t="s">
        <v>81</v>
      </c>
      <c r="AW737" s="13" t="s">
        <v>33</v>
      </c>
      <c r="AX737" s="13" t="s">
        <v>79</v>
      </c>
      <c r="AY737" s="159" t="s">
        <v>132</v>
      </c>
    </row>
    <row r="738" spans="2:65" s="1" customFormat="1" ht="24.15" customHeight="1">
      <c r="B738" s="34"/>
      <c r="C738" s="133" t="s">
        <v>1810</v>
      </c>
      <c r="D738" s="133" t="s">
        <v>134</v>
      </c>
      <c r="E738" s="134" t="s">
        <v>1627</v>
      </c>
      <c r="F738" s="135" t="s">
        <v>1628</v>
      </c>
      <c r="G738" s="136" t="s">
        <v>137</v>
      </c>
      <c r="H738" s="137">
        <v>55</v>
      </c>
      <c r="I738" s="138"/>
      <c r="J738" s="139">
        <f>ROUND(I738*H738,2)</f>
        <v>0</v>
      </c>
      <c r="K738" s="135" t="s">
        <v>138</v>
      </c>
      <c r="L738" s="34"/>
      <c r="M738" s="140" t="s">
        <v>19</v>
      </c>
      <c r="N738" s="141" t="s">
        <v>43</v>
      </c>
      <c r="P738" s="142">
        <f>O738*H738</f>
        <v>0</v>
      </c>
      <c r="Q738" s="142">
        <v>0</v>
      </c>
      <c r="R738" s="142">
        <f>Q738*H738</f>
        <v>0</v>
      </c>
      <c r="S738" s="142">
        <v>0</v>
      </c>
      <c r="T738" s="143">
        <f>S738*H738</f>
        <v>0</v>
      </c>
      <c r="AR738" s="144" t="s">
        <v>726</v>
      </c>
      <c r="AT738" s="144" t="s">
        <v>134</v>
      </c>
      <c r="AU738" s="144" t="s">
        <v>154</v>
      </c>
      <c r="AY738" s="19" t="s">
        <v>132</v>
      </c>
      <c r="BE738" s="145">
        <f>IF(N738="základní",J738,0)</f>
        <v>0</v>
      </c>
      <c r="BF738" s="145">
        <f>IF(N738="snížená",J738,0)</f>
        <v>0</v>
      </c>
      <c r="BG738" s="145">
        <f>IF(N738="zákl. přenesená",J738,0)</f>
        <v>0</v>
      </c>
      <c r="BH738" s="145">
        <f>IF(N738="sníž. přenesená",J738,0)</f>
        <v>0</v>
      </c>
      <c r="BI738" s="145">
        <f>IF(N738="nulová",J738,0)</f>
        <v>0</v>
      </c>
      <c r="BJ738" s="19" t="s">
        <v>79</v>
      </c>
      <c r="BK738" s="145">
        <f>ROUND(I738*H738,2)</f>
        <v>0</v>
      </c>
      <c r="BL738" s="19" t="s">
        <v>726</v>
      </c>
      <c r="BM738" s="144" t="s">
        <v>1811</v>
      </c>
    </row>
    <row r="739" spans="2:65" s="1" customFormat="1" ht="19.2">
      <c r="B739" s="34"/>
      <c r="D739" s="146" t="s">
        <v>141</v>
      </c>
      <c r="F739" s="147" t="s">
        <v>1630</v>
      </c>
      <c r="I739" s="148"/>
      <c r="L739" s="34"/>
      <c r="M739" s="149"/>
      <c r="T739" s="55"/>
      <c r="AT739" s="19" t="s">
        <v>141</v>
      </c>
      <c r="AU739" s="19" t="s">
        <v>154</v>
      </c>
    </row>
    <row r="740" spans="2:65" s="1" customFormat="1" ht="10.199999999999999">
      <c r="B740" s="34"/>
      <c r="D740" s="150" t="s">
        <v>143</v>
      </c>
      <c r="F740" s="151" t="s">
        <v>1631</v>
      </c>
      <c r="I740" s="148"/>
      <c r="L740" s="34"/>
      <c r="M740" s="149"/>
      <c r="T740" s="55"/>
      <c r="AT740" s="19" t="s">
        <v>143</v>
      </c>
      <c r="AU740" s="19" t="s">
        <v>154</v>
      </c>
    </row>
    <row r="741" spans="2:65" s="1" customFormat="1" ht="24.15" customHeight="1">
      <c r="B741" s="34"/>
      <c r="C741" s="133" t="s">
        <v>1812</v>
      </c>
      <c r="D741" s="133" t="s">
        <v>134</v>
      </c>
      <c r="E741" s="134" t="s">
        <v>1633</v>
      </c>
      <c r="F741" s="135" t="s">
        <v>1634</v>
      </c>
      <c r="G741" s="136" t="s">
        <v>137</v>
      </c>
      <c r="H741" s="137">
        <v>15</v>
      </c>
      <c r="I741" s="138"/>
      <c r="J741" s="139">
        <f>ROUND(I741*H741,2)</f>
        <v>0</v>
      </c>
      <c r="K741" s="135" t="s">
        <v>138</v>
      </c>
      <c r="L741" s="34"/>
      <c r="M741" s="140" t="s">
        <v>19</v>
      </c>
      <c r="N741" s="141" t="s">
        <v>43</v>
      </c>
      <c r="P741" s="142">
        <f>O741*H741</f>
        <v>0</v>
      </c>
      <c r="Q741" s="142">
        <v>0</v>
      </c>
      <c r="R741" s="142">
        <f>Q741*H741</f>
        <v>0</v>
      </c>
      <c r="S741" s="142">
        <v>0</v>
      </c>
      <c r="T741" s="143">
        <f>S741*H741</f>
        <v>0</v>
      </c>
      <c r="AR741" s="144" t="s">
        <v>726</v>
      </c>
      <c r="AT741" s="144" t="s">
        <v>134</v>
      </c>
      <c r="AU741" s="144" t="s">
        <v>154</v>
      </c>
      <c r="AY741" s="19" t="s">
        <v>132</v>
      </c>
      <c r="BE741" s="145">
        <f>IF(N741="základní",J741,0)</f>
        <v>0</v>
      </c>
      <c r="BF741" s="145">
        <f>IF(N741="snížená",J741,0)</f>
        <v>0</v>
      </c>
      <c r="BG741" s="145">
        <f>IF(N741="zákl. přenesená",J741,0)</f>
        <v>0</v>
      </c>
      <c r="BH741" s="145">
        <f>IF(N741="sníž. přenesená",J741,0)</f>
        <v>0</v>
      </c>
      <c r="BI741" s="145">
        <f>IF(N741="nulová",J741,0)</f>
        <v>0</v>
      </c>
      <c r="BJ741" s="19" t="s">
        <v>79</v>
      </c>
      <c r="BK741" s="145">
        <f>ROUND(I741*H741,2)</f>
        <v>0</v>
      </c>
      <c r="BL741" s="19" t="s">
        <v>726</v>
      </c>
      <c r="BM741" s="144" t="s">
        <v>1813</v>
      </c>
    </row>
    <row r="742" spans="2:65" s="1" customFormat="1" ht="10.199999999999999">
      <c r="B742" s="34"/>
      <c r="D742" s="146" t="s">
        <v>141</v>
      </c>
      <c r="F742" s="147" t="s">
        <v>1636</v>
      </c>
      <c r="I742" s="148"/>
      <c r="L742" s="34"/>
      <c r="M742" s="149"/>
      <c r="T742" s="55"/>
      <c r="AT742" s="19" t="s">
        <v>141</v>
      </c>
      <c r="AU742" s="19" t="s">
        <v>154</v>
      </c>
    </row>
    <row r="743" spans="2:65" s="1" customFormat="1" ht="10.199999999999999">
      <c r="B743" s="34"/>
      <c r="D743" s="150" t="s">
        <v>143</v>
      </c>
      <c r="F743" s="151" t="s">
        <v>1637</v>
      </c>
      <c r="I743" s="148"/>
      <c r="L743" s="34"/>
      <c r="M743" s="149"/>
      <c r="T743" s="55"/>
      <c r="AT743" s="19" t="s">
        <v>143</v>
      </c>
      <c r="AU743" s="19" t="s">
        <v>154</v>
      </c>
    </row>
    <row r="744" spans="2:65" s="13" customFormat="1" ht="10.199999999999999">
      <c r="B744" s="158"/>
      <c r="D744" s="146" t="s">
        <v>145</v>
      </c>
      <c r="E744" s="159" t="s">
        <v>19</v>
      </c>
      <c r="F744" s="160" t="s">
        <v>1017</v>
      </c>
      <c r="H744" s="161">
        <v>15</v>
      </c>
      <c r="I744" s="162"/>
      <c r="L744" s="158"/>
      <c r="M744" s="163"/>
      <c r="T744" s="164"/>
      <c r="AT744" s="159" t="s">
        <v>145</v>
      </c>
      <c r="AU744" s="159" t="s">
        <v>154</v>
      </c>
      <c r="AV744" s="13" t="s">
        <v>81</v>
      </c>
      <c r="AW744" s="13" t="s">
        <v>33</v>
      </c>
      <c r="AX744" s="13" t="s">
        <v>79</v>
      </c>
      <c r="AY744" s="159" t="s">
        <v>132</v>
      </c>
    </row>
    <row r="745" spans="2:65" s="1" customFormat="1" ht="16.5" customHeight="1">
      <c r="B745" s="34"/>
      <c r="C745" s="179" t="s">
        <v>1814</v>
      </c>
      <c r="D745" s="179" t="s">
        <v>329</v>
      </c>
      <c r="E745" s="180" t="s">
        <v>1639</v>
      </c>
      <c r="F745" s="181" t="s">
        <v>1640</v>
      </c>
      <c r="G745" s="182" t="s">
        <v>1213</v>
      </c>
      <c r="H745" s="183">
        <v>0.45</v>
      </c>
      <c r="I745" s="184"/>
      <c r="J745" s="185">
        <f>ROUND(I745*H745,2)</f>
        <v>0</v>
      </c>
      <c r="K745" s="181" t="s">
        <v>138</v>
      </c>
      <c r="L745" s="186"/>
      <c r="M745" s="187" t="s">
        <v>19</v>
      </c>
      <c r="N745" s="188" t="s">
        <v>43</v>
      </c>
      <c r="P745" s="142">
        <f>O745*H745</f>
        <v>0</v>
      </c>
      <c r="Q745" s="142">
        <v>1E-3</v>
      </c>
      <c r="R745" s="142">
        <f>Q745*H745</f>
        <v>4.5000000000000004E-4</v>
      </c>
      <c r="S745" s="142">
        <v>0</v>
      </c>
      <c r="T745" s="143">
        <f>S745*H745</f>
        <v>0</v>
      </c>
      <c r="AR745" s="144" t="s">
        <v>726</v>
      </c>
      <c r="AT745" s="144" t="s">
        <v>329</v>
      </c>
      <c r="AU745" s="144" t="s">
        <v>154</v>
      </c>
      <c r="AY745" s="19" t="s">
        <v>132</v>
      </c>
      <c r="BE745" s="145">
        <f>IF(N745="základní",J745,0)</f>
        <v>0</v>
      </c>
      <c r="BF745" s="145">
        <f>IF(N745="snížená",J745,0)</f>
        <v>0</v>
      </c>
      <c r="BG745" s="145">
        <f>IF(N745="zákl. přenesená",J745,0)</f>
        <v>0</v>
      </c>
      <c r="BH745" s="145">
        <f>IF(N745="sníž. přenesená",J745,0)</f>
        <v>0</v>
      </c>
      <c r="BI745" s="145">
        <f>IF(N745="nulová",J745,0)</f>
        <v>0</v>
      </c>
      <c r="BJ745" s="19" t="s">
        <v>79</v>
      </c>
      <c r="BK745" s="145">
        <f>ROUND(I745*H745,2)</f>
        <v>0</v>
      </c>
      <c r="BL745" s="19" t="s">
        <v>726</v>
      </c>
      <c r="BM745" s="144" t="s">
        <v>1815</v>
      </c>
    </row>
    <row r="746" spans="2:65" s="1" customFormat="1" ht="10.199999999999999">
      <c r="B746" s="34"/>
      <c r="D746" s="146" t="s">
        <v>141</v>
      </c>
      <c r="F746" s="147" t="s">
        <v>1640</v>
      </c>
      <c r="I746" s="148"/>
      <c r="L746" s="34"/>
      <c r="M746" s="149"/>
      <c r="T746" s="55"/>
      <c r="AT746" s="19" t="s">
        <v>141</v>
      </c>
      <c r="AU746" s="19" t="s">
        <v>154</v>
      </c>
    </row>
    <row r="747" spans="2:65" s="13" customFormat="1" ht="10.199999999999999">
      <c r="B747" s="158"/>
      <c r="D747" s="146" t="s">
        <v>145</v>
      </c>
      <c r="E747" s="159" t="s">
        <v>19</v>
      </c>
      <c r="F747" s="160" t="s">
        <v>1642</v>
      </c>
      <c r="H747" s="161">
        <v>0.45</v>
      </c>
      <c r="I747" s="162"/>
      <c r="L747" s="158"/>
      <c r="M747" s="163"/>
      <c r="T747" s="164"/>
      <c r="AT747" s="159" t="s">
        <v>145</v>
      </c>
      <c r="AU747" s="159" t="s">
        <v>154</v>
      </c>
      <c r="AV747" s="13" t="s">
        <v>81</v>
      </c>
      <c r="AW747" s="13" t="s">
        <v>33</v>
      </c>
      <c r="AX747" s="13" t="s">
        <v>79</v>
      </c>
      <c r="AY747" s="159" t="s">
        <v>132</v>
      </c>
    </row>
    <row r="748" spans="2:65" s="1" customFormat="1" ht="24.15" customHeight="1">
      <c r="B748" s="34"/>
      <c r="C748" s="133" t="s">
        <v>1816</v>
      </c>
      <c r="D748" s="133" t="s">
        <v>134</v>
      </c>
      <c r="E748" s="134" t="s">
        <v>1644</v>
      </c>
      <c r="F748" s="135" t="s">
        <v>1645</v>
      </c>
      <c r="G748" s="136" t="s">
        <v>137</v>
      </c>
      <c r="H748" s="137">
        <v>3000</v>
      </c>
      <c r="I748" s="138"/>
      <c r="J748" s="139">
        <f>ROUND(I748*H748,2)</f>
        <v>0</v>
      </c>
      <c r="K748" s="135" t="s">
        <v>138</v>
      </c>
      <c r="L748" s="34"/>
      <c r="M748" s="140" t="s">
        <v>19</v>
      </c>
      <c r="N748" s="141" t="s">
        <v>43</v>
      </c>
      <c r="P748" s="142">
        <f>O748*H748</f>
        <v>0</v>
      </c>
      <c r="Q748" s="142">
        <v>0</v>
      </c>
      <c r="R748" s="142">
        <f>Q748*H748</f>
        <v>0</v>
      </c>
      <c r="S748" s="142">
        <v>0</v>
      </c>
      <c r="T748" s="143">
        <f>S748*H748</f>
        <v>0</v>
      </c>
      <c r="AR748" s="144" t="s">
        <v>726</v>
      </c>
      <c r="AT748" s="144" t="s">
        <v>134</v>
      </c>
      <c r="AU748" s="144" t="s">
        <v>154</v>
      </c>
      <c r="AY748" s="19" t="s">
        <v>132</v>
      </c>
      <c r="BE748" s="145">
        <f>IF(N748="základní",J748,0)</f>
        <v>0</v>
      </c>
      <c r="BF748" s="145">
        <f>IF(N748="snížená",J748,0)</f>
        <v>0</v>
      </c>
      <c r="BG748" s="145">
        <f>IF(N748="zákl. přenesená",J748,0)</f>
        <v>0</v>
      </c>
      <c r="BH748" s="145">
        <f>IF(N748="sníž. přenesená",J748,0)</f>
        <v>0</v>
      </c>
      <c r="BI748" s="145">
        <f>IF(N748="nulová",J748,0)</f>
        <v>0</v>
      </c>
      <c r="BJ748" s="19" t="s">
        <v>79</v>
      </c>
      <c r="BK748" s="145">
        <f>ROUND(I748*H748,2)</f>
        <v>0</v>
      </c>
      <c r="BL748" s="19" t="s">
        <v>726</v>
      </c>
      <c r="BM748" s="144" t="s">
        <v>1817</v>
      </c>
    </row>
    <row r="749" spans="2:65" s="1" customFormat="1" ht="19.2">
      <c r="B749" s="34"/>
      <c r="D749" s="146" t="s">
        <v>141</v>
      </c>
      <c r="F749" s="147" t="s">
        <v>1647</v>
      </c>
      <c r="I749" s="148"/>
      <c r="L749" s="34"/>
      <c r="M749" s="149"/>
      <c r="T749" s="55"/>
      <c r="AT749" s="19" t="s">
        <v>141</v>
      </c>
      <c r="AU749" s="19" t="s">
        <v>154</v>
      </c>
    </row>
    <row r="750" spans="2:65" s="1" customFormat="1" ht="10.199999999999999">
      <c r="B750" s="34"/>
      <c r="D750" s="150" t="s">
        <v>143</v>
      </c>
      <c r="F750" s="151" t="s">
        <v>1648</v>
      </c>
      <c r="I750" s="148"/>
      <c r="L750" s="34"/>
      <c r="M750" s="149"/>
      <c r="T750" s="55"/>
      <c r="AT750" s="19" t="s">
        <v>143</v>
      </c>
      <c r="AU750" s="19" t="s">
        <v>154</v>
      </c>
    </row>
    <row r="751" spans="2:65" s="13" customFormat="1" ht="10.199999999999999">
      <c r="B751" s="158"/>
      <c r="D751" s="146" t="s">
        <v>145</v>
      </c>
      <c r="E751" s="159" t="s">
        <v>19</v>
      </c>
      <c r="F751" s="160" t="s">
        <v>1649</v>
      </c>
      <c r="H751" s="161">
        <v>3000</v>
      </c>
      <c r="I751" s="162"/>
      <c r="L751" s="158"/>
      <c r="M751" s="163"/>
      <c r="T751" s="164"/>
      <c r="AT751" s="159" t="s">
        <v>145</v>
      </c>
      <c r="AU751" s="159" t="s">
        <v>154</v>
      </c>
      <c r="AV751" s="13" t="s">
        <v>81</v>
      </c>
      <c r="AW751" s="13" t="s">
        <v>33</v>
      </c>
      <c r="AX751" s="13" t="s">
        <v>79</v>
      </c>
      <c r="AY751" s="159" t="s">
        <v>132</v>
      </c>
    </row>
    <row r="752" spans="2:65" s="1" customFormat="1" ht="24.15" customHeight="1">
      <c r="B752" s="34"/>
      <c r="C752" s="133" t="s">
        <v>1818</v>
      </c>
      <c r="D752" s="133" t="s">
        <v>134</v>
      </c>
      <c r="E752" s="134" t="s">
        <v>1137</v>
      </c>
      <c r="F752" s="135" t="s">
        <v>1138</v>
      </c>
      <c r="G752" s="136" t="s">
        <v>242</v>
      </c>
      <c r="H752" s="137">
        <v>9</v>
      </c>
      <c r="I752" s="138"/>
      <c r="J752" s="139">
        <f>ROUND(I752*H752,2)</f>
        <v>0</v>
      </c>
      <c r="K752" s="135" t="s">
        <v>19</v>
      </c>
      <c r="L752" s="34"/>
      <c r="M752" s="140" t="s">
        <v>19</v>
      </c>
      <c r="N752" s="141" t="s">
        <v>43</v>
      </c>
      <c r="P752" s="142">
        <f>O752*H752</f>
        <v>0</v>
      </c>
      <c r="Q752" s="142">
        <v>0</v>
      </c>
      <c r="R752" s="142">
        <f>Q752*H752</f>
        <v>0</v>
      </c>
      <c r="S752" s="142">
        <v>0</v>
      </c>
      <c r="T752" s="143">
        <f>S752*H752</f>
        <v>0</v>
      </c>
      <c r="AR752" s="144" t="s">
        <v>726</v>
      </c>
      <c r="AT752" s="144" t="s">
        <v>134</v>
      </c>
      <c r="AU752" s="144" t="s">
        <v>154</v>
      </c>
      <c r="AY752" s="19" t="s">
        <v>132</v>
      </c>
      <c r="BE752" s="145">
        <f>IF(N752="základní",J752,0)</f>
        <v>0</v>
      </c>
      <c r="BF752" s="145">
        <f>IF(N752="snížená",J752,0)</f>
        <v>0</v>
      </c>
      <c r="BG752" s="145">
        <f>IF(N752="zákl. přenesená",J752,0)</f>
        <v>0</v>
      </c>
      <c r="BH752" s="145">
        <f>IF(N752="sníž. přenesená",J752,0)</f>
        <v>0</v>
      </c>
      <c r="BI752" s="145">
        <f>IF(N752="nulová",J752,0)</f>
        <v>0</v>
      </c>
      <c r="BJ752" s="19" t="s">
        <v>79</v>
      </c>
      <c r="BK752" s="145">
        <f>ROUND(I752*H752,2)</f>
        <v>0</v>
      </c>
      <c r="BL752" s="19" t="s">
        <v>726</v>
      </c>
      <c r="BM752" s="144" t="s">
        <v>1819</v>
      </c>
    </row>
    <row r="753" spans="2:65" s="1" customFormat="1" ht="19.2">
      <c r="B753" s="34"/>
      <c r="D753" s="146" t="s">
        <v>141</v>
      </c>
      <c r="F753" s="147" t="s">
        <v>1138</v>
      </c>
      <c r="I753" s="148"/>
      <c r="L753" s="34"/>
      <c r="M753" s="149"/>
      <c r="T753" s="55"/>
      <c r="AT753" s="19" t="s">
        <v>141</v>
      </c>
      <c r="AU753" s="19" t="s">
        <v>154</v>
      </c>
    </row>
    <row r="754" spans="2:65" s="13" customFormat="1" ht="10.199999999999999">
      <c r="B754" s="158"/>
      <c r="D754" s="146" t="s">
        <v>145</v>
      </c>
      <c r="E754" s="159" t="s">
        <v>19</v>
      </c>
      <c r="F754" s="160" t="s">
        <v>1734</v>
      </c>
      <c r="H754" s="161">
        <v>90</v>
      </c>
      <c r="I754" s="162"/>
      <c r="L754" s="158"/>
      <c r="M754" s="163"/>
      <c r="T754" s="164"/>
      <c r="AT754" s="159" t="s">
        <v>145</v>
      </c>
      <c r="AU754" s="159" t="s">
        <v>154</v>
      </c>
      <c r="AV754" s="13" t="s">
        <v>81</v>
      </c>
      <c r="AW754" s="13" t="s">
        <v>33</v>
      </c>
      <c r="AX754" s="13" t="s">
        <v>72</v>
      </c>
      <c r="AY754" s="159" t="s">
        <v>132</v>
      </c>
    </row>
    <row r="755" spans="2:65" s="13" customFormat="1" ht="20.399999999999999">
      <c r="B755" s="158"/>
      <c r="D755" s="146" t="s">
        <v>145</v>
      </c>
      <c r="E755" s="159" t="s">
        <v>19</v>
      </c>
      <c r="F755" s="160" t="s">
        <v>1735</v>
      </c>
      <c r="H755" s="161">
        <v>9</v>
      </c>
      <c r="I755" s="162"/>
      <c r="L755" s="158"/>
      <c r="M755" s="163"/>
      <c r="T755" s="164"/>
      <c r="AT755" s="159" t="s">
        <v>145</v>
      </c>
      <c r="AU755" s="159" t="s">
        <v>154</v>
      </c>
      <c r="AV755" s="13" t="s">
        <v>81</v>
      </c>
      <c r="AW755" s="13" t="s">
        <v>33</v>
      </c>
      <c r="AX755" s="13" t="s">
        <v>79</v>
      </c>
      <c r="AY755" s="159" t="s">
        <v>132</v>
      </c>
    </row>
    <row r="756" spans="2:65" s="1" customFormat="1" ht="16.5" customHeight="1">
      <c r="B756" s="34"/>
      <c r="C756" s="133" t="s">
        <v>1820</v>
      </c>
      <c r="D756" s="133" t="s">
        <v>134</v>
      </c>
      <c r="E756" s="134" t="s">
        <v>1270</v>
      </c>
      <c r="F756" s="135" t="s">
        <v>1271</v>
      </c>
      <c r="G756" s="136" t="s">
        <v>212</v>
      </c>
      <c r="H756" s="137">
        <v>5.36</v>
      </c>
      <c r="I756" s="138"/>
      <c r="J756" s="139">
        <f>ROUND(I756*H756,2)</f>
        <v>0</v>
      </c>
      <c r="K756" s="135" t="s">
        <v>138</v>
      </c>
      <c r="L756" s="34"/>
      <c r="M756" s="140" t="s">
        <v>19</v>
      </c>
      <c r="N756" s="141" t="s">
        <v>43</v>
      </c>
      <c r="P756" s="142">
        <f>O756*H756</f>
        <v>0</v>
      </c>
      <c r="Q756" s="142">
        <v>0</v>
      </c>
      <c r="R756" s="142">
        <f>Q756*H756</f>
        <v>0</v>
      </c>
      <c r="S756" s="142">
        <v>0</v>
      </c>
      <c r="T756" s="143">
        <f>S756*H756</f>
        <v>0</v>
      </c>
      <c r="AR756" s="144" t="s">
        <v>726</v>
      </c>
      <c r="AT756" s="144" t="s">
        <v>134</v>
      </c>
      <c r="AU756" s="144" t="s">
        <v>154</v>
      </c>
      <c r="AY756" s="19" t="s">
        <v>132</v>
      </c>
      <c r="BE756" s="145">
        <f>IF(N756="základní",J756,0)</f>
        <v>0</v>
      </c>
      <c r="BF756" s="145">
        <f>IF(N756="snížená",J756,0)</f>
        <v>0</v>
      </c>
      <c r="BG756" s="145">
        <f>IF(N756="zákl. přenesená",J756,0)</f>
        <v>0</v>
      </c>
      <c r="BH756" s="145">
        <f>IF(N756="sníž. přenesená",J756,0)</f>
        <v>0</v>
      </c>
      <c r="BI756" s="145">
        <f>IF(N756="nulová",J756,0)</f>
        <v>0</v>
      </c>
      <c r="BJ756" s="19" t="s">
        <v>79</v>
      </c>
      <c r="BK756" s="145">
        <f>ROUND(I756*H756,2)</f>
        <v>0</v>
      </c>
      <c r="BL756" s="19" t="s">
        <v>726</v>
      </c>
      <c r="BM756" s="144" t="s">
        <v>1821</v>
      </c>
    </row>
    <row r="757" spans="2:65" s="1" customFormat="1" ht="10.199999999999999">
      <c r="B757" s="34"/>
      <c r="D757" s="146" t="s">
        <v>141</v>
      </c>
      <c r="F757" s="147" t="s">
        <v>1273</v>
      </c>
      <c r="I757" s="148"/>
      <c r="L757" s="34"/>
      <c r="M757" s="149"/>
      <c r="T757" s="55"/>
      <c r="AT757" s="19" t="s">
        <v>141</v>
      </c>
      <c r="AU757" s="19" t="s">
        <v>154</v>
      </c>
    </row>
    <row r="758" spans="2:65" s="1" customFormat="1" ht="10.199999999999999">
      <c r="B758" s="34"/>
      <c r="D758" s="150" t="s">
        <v>143</v>
      </c>
      <c r="F758" s="151" t="s">
        <v>1274</v>
      </c>
      <c r="I758" s="148"/>
      <c r="L758" s="34"/>
      <c r="M758" s="149"/>
      <c r="T758" s="55"/>
      <c r="AT758" s="19" t="s">
        <v>143</v>
      </c>
      <c r="AU758" s="19" t="s">
        <v>154</v>
      </c>
    </row>
    <row r="759" spans="2:65" s="13" customFormat="1" ht="10.199999999999999">
      <c r="B759" s="158"/>
      <c r="D759" s="146" t="s">
        <v>145</v>
      </c>
      <c r="E759" s="159" t="s">
        <v>19</v>
      </c>
      <c r="F759" s="160" t="s">
        <v>1776</v>
      </c>
      <c r="H759" s="161">
        <v>1.96</v>
      </c>
      <c r="I759" s="162"/>
      <c r="L759" s="158"/>
      <c r="M759" s="163"/>
      <c r="T759" s="164"/>
      <c r="AT759" s="159" t="s">
        <v>145</v>
      </c>
      <c r="AU759" s="159" t="s">
        <v>154</v>
      </c>
      <c r="AV759" s="13" t="s">
        <v>81</v>
      </c>
      <c r="AW759" s="13" t="s">
        <v>33</v>
      </c>
      <c r="AX759" s="13" t="s">
        <v>72</v>
      </c>
      <c r="AY759" s="159" t="s">
        <v>132</v>
      </c>
    </row>
    <row r="760" spans="2:65" s="13" customFormat="1" ht="20.399999999999999">
      <c r="B760" s="158"/>
      <c r="D760" s="146" t="s">
        <v>145</v>
      </c>
      <c r="E760" s="159" t="s">
        <v>19</v>
      </c>
      <c r="F760" s="160" t="s">
        <v>1777</v>
      </c>
      <c r="H760" s="161">
        <v>2.8</v>
      </c>
      <c r="I760" s="162"/>
      <c r="L760" s="158"/>
      <c r="M760" s="163"/>
      <c r="T760" s="164"/>
      <c r="AT760" s="159" t="s">
        <v>145</v>
      </c>
      <c r="AU760" s="159" t="s">
        <v>154</v>
      </c>
      <c r="AV760" s="13" t="s">
        <v>81</v>
      </c>
      <c r="AW760" s="13" t="s">
        <v>33</v>
      </c>
      <c r="AX760" s="13" t="s">
        <v>72</v>
      </c>
      <c r="AY760" s="159" t="s">
        <v>132</v>
      </c>
    </row>
    <row r="761" spans="2:65" s="13" customFormat="1" ht="10.199999999999999">
      <c r="B761" s="158"/>
      <c r="D761" s="146" t="s">
        <v>145</v>
      </c>
      <c r="E761" s="159" t="s">
        <v>19</v>
      </c>
      <c r="F761" s="160" t="s">
        <v>1778</v>
      </c>
      <c r="H761" s="161">
        <v>0.6</v>
      </c>
      <c r="I761" s="162"/>
      <c r="L761" s="158"/>
      <c r="M761" s="163"/>
      <c r="T761" s="164"/>
      <c r="AT761" s="159" t="s">
        <v>145</v>
      </c>
      <c r="AU761" s="159" t="s">
        <v>154</v>
      </c>
      <c r="AV761" s="13" t="s">
        <v>81</v>
      </c>
      <c r="AW761" s="13" t="s">
        <v>33</v>
      </c>
      <c r="AX761" s="13" t="s">
        <v>72</v>
      </c>
      <c r="AY761" s="159" t="s">
        <v>132</v>
      </c>
    </row>
    <row r="762" spans="2:65" s="14" customFormat="1" ht="10.199999999999999">
      <c r="B762" s="165"/>
      <c r="D762" s="146" t="s">
        <v>145</v>
      </c>
      <c r="E762" s="166" t="s">
        <v>19</v>
      </c>
      <c r="F762" s="167" t="s">
        <v>162</v>
      </c>
      <c r="H762" s="168">
        <v>5.36</v>
      </c>
      <c r="I762" s="169"/>
      <c r="L762" s="165"/>
      <c r="M762" s="170"/>
      <c r="T762" s="171"/>
      <c r="AT762" s="166" t="s">
        <v>145</v>
      </c>
      <c r="AU762" s="166" t="s">
        <v>154</v>
      </c>
      <c r="AV762" s="14" t="s">
        <v>139</v>
      </c>
      <c r="AW762" s="14" t="s">
        <v>33</v>
      </c>
      <c r="AX762" s="14" t="s">
        <v>79</v>
      </c>
      <c r="AY762" s="166" t="s">
        <v>132</v>
      </c>
    </row>
    <row r="763" spans="2:65" s="1" customFormat="1" ht="21.75" customHeight="1">
      <c r="B763" s="34"/>
      <c r="C763" s="133" t="s">
        <v>1822</v>
      </c>
      <c r="D763" s="133" t="s">
        <v>134</v>
      </c>
      <c r="E763" s="134" t="s">
        <v>1277</v>
      </c>
      <c r="F763" s="135" t="s">
        <v>1278</v>
      </c>
      <c r="G763" s="136" t="s">
        <v>212</v>
      </c>
      <c r="H763" s="137">
        <v>5.36</v>
      </c>
      <c r="I763" s="138"/>
      <c r="J763" s="139">
        <f>ROUND(I763*H763,2)</f>
        <v>0</v>
      </c>
      <c r="K763" s="135" t="s">
        <v>138</v>
      </c>
      <c r="L763" s="34"/>
      <c r="M763" s="140" t="s">
        <v>19</v>
      </c>
      <c r="N763" s="141" t="s">
        <v>43</v>
      </c>
      <c r="P763" s="142">
        <f>O763*H763</f>
        <v>0</v>
      </c>
      <c r="Q763" s="142">
        <v>0</v>
      </c>
      <c r="R763" s="142">
        <f>Q763*H763</f>
        <v>0</v>
      </c>
      <c r="S763" s="142">
        <v>0</v>
      </c>
      <c r="T763" s="143">
        <f>S763*H763</f>
        <v>0</v>
      </c>
      <c r="AR763" s="144" t="s">
        <v>726</v>
      </c>
      <c r="AT763" s="144" t="s">
        <v>134</v>
      </c>
      <c r="AU763" s="144" t="s">
        <v>154</v>
      </c>
      <c r="AY763" s="19" t="s">
        <v>132</v>
      </c>
      <c r="BE763" s="145">
        <f>IF(N763="základní",J763,0)</f>
        <v>0</v>
      </c>
      <c r="BF763" s="145">
        <f>IF(N763="snížená",J763,0)</f>
        <v>0</v>
      </c>
      <c r="BG763" s="145">
        <f>IF(N763="zákl. přenesená",J763,0)</f>
        <v>0</v>
      </c>
      <c r="BH763" s="145">
        <f>IF(N763="sníž. přenesená",J763,0)</f>
        <v>0</v>
      </c>
      <c r="BI763" s="145">
        <f>IF(N763="nulová",J763,0)</f>
        <v>0</v>
      </c>
      <c r="BJ763" s="19" t="s">
        <v>79</v>
      </c>
      <c r="BK763" s="145">
        <f>ROUND(I763*H763,2)</f>
        <v>0</v>
      </c>
      <c r="BL763" s="19" t="s">
        <v>726</v>
      </c>
      <c r="BM763" s="144" t="s">
        <v>1823</v>
      </c>
    </row>
    <row r="764" spans="2:65" s="1" customFormat="1" ht="10.199999999999999">
      <c r="B764" s="34"/>
      <c r="D764" s="146" t="s">
        <v>141</v>
      </c>
      <c r="F764" s="147" t="s">
        <v>1280</v>
      </c>
      <c r="I764" s="148"/>
      <c r="L764" s="34"/>
      <c r="M764" s="149"/>
      <c r="T764" s="55"/>
      <c r="AT764" s="19" t="s">
        <v>141</v>
      </c>
      <c r="AU764" s="19" t="s">
        <v>154</v>
      </c>
    </row>
    <row r="765" spans="2:65" s="1" customFormat="1" ht="10.199999999999999">
      <c r="B765" s="34"/>
      <c r="D765" s="150" t="s">
        <v>143</v>
      </c>
      <c r="F765" s="151" t="s">
        <v>1281</v>
      </c>
      <c r="I765" s="148"/>
      <c r="L765" s="34"/>
      <c r="M765" s="149"/>
      <c r="T765" s="55"/>
      <c r="AT765" s="19" t="s">
        <v>143</v>
      </c>
      <c r="AU765" s="19" t="s">
        <v>154</v>
      </c>
    </row>
    <row r="766" spans="2:65" s="1" customFormat="1" ht="24.15" customHeight="1">
      <c r="B766" s="34"/>
      <c r="C766" s="133" t="s">
        <v>1824</v>
      </c>
      <c r="D766" s="133" t="s">
        <v>134</v>
      </c>
      <c r="E766" s="134" t="s">
        <v>1282</v>
      </c>
      <c r="F766" s="135" t="s">
        <v>1283</v>
      </c>
      <c r="G766" s="136" t="s">
        <v>212</v>
      </c>
      <c r="H766" s="137">
        <v>5.36</v>
      </c>
      <c r="I766" s="138"/>
      <c r="J766" s="139">
        <f>ROUND(I766*H766,2)</f>
        <v>0</v>
      </c>
      <c r="K766" s="135" t="s">
        <v>138</v>
      </c>
      <c r="L766" s="34"/>
      <c r="M766" s="140" t="s">
        <v>19</v>
      </c>
      <c r="N766" s="141" t="s">
        <v>43</v>
      </c>
      <c r="P766" s="142">
        <f>O766*H766</f>
        <v>0</v>
      </c>
      <c r="Q766" s="142">
        <v>0</v>
      </c>
      <c r="R766" s="142">
        <f>Q766*H766</f>
        <v>0</v>
      </c>
      <c r="S766" s="142">
        <v>0</v>
      </c>
      <c r="T766" s="143">
        <f>S766*H766</f>
        <v>0</v>
      </c>
      <c r="AR766" s="144" t="s">
        <v>726</v>
      </c>
      <c r="AT766" s="144" t="s">
        <v>134</v>
      </c>
      <c r="AU766" s="144" t="s">
        <v>154</v>
      </c>
      <c r="AY766" s="19" t="s">
        <v>132</v>
      </c>
      <c r="BE766" s="145">
        <f>IF(N766="základní",J766,0)</f>
        <v>0</v>
      </c>
      <c r="BF766" s="145">
        <f>IF(N766="snížená",J766,0)</f>
        <v>0</v>
      </c>
      <c r="BG766" s="145">
        <f>IF(N766="zákl. přenesená",J766,0)</f>
        <v>0</v>
      </c>
      <c r="BH766" s="145">
        <f>IF(N766="sníž. přenesená",J766,0)</f>
        <v>0</v>
      </c>
      <c r="BI766" s="145">
        <f>IF(N766="nulová",J766,0)</f>
        <v>0</v>
      </c>
      <c r="BJ766" s="19" t="s">
        <v>79</v>
      </c>
      <c r="BK766" s="145">
        <f>ROUND(I766*H766,2)</f>
        <v>0</v>
      </c>
      <c r="BL766" s="19" t="s">
        <v>726</v>
      </c>
      <c r="BM766" s="144" t="s">
        <v>1825</v>
      </c>
    </row>
    <row r="767" spans="2:65" s="1" customFormat="1" ht="19.2">
      <c r="B767" s="34"/>
      <c r="D767" s="146" t="s">
        <v>141</v>
      </c>
      <c r="F767" s="147" t="s">
        <v>1285</v>
      </c>
      <c r="I767" s="148"/>
      <c r="L767" s="34"/>
      <c r="M767" s="149"/>
      <c r="T767" s="55"/>
      <c r="AT767" s="19" t="s">
        <v>141</v>
      </c>
      <c r="AU767" s="19" t="s">
        <v>154</v>
      </c>
    </row>
    <row r="768" spans="2:65" s="1" customFormat="1" ht="10.199999999999999">
      <c r="B768" s="34"/>
      <c r="D768" s="150" t="s">
        <v>143</v>
      </c>
      <c r="F768" s="151" t="s">
        <v>1286</v>
      </c>
      <c r="I768" s="148"/>
      <c r="L768" s="34"/>
      <c r="M768" s="149"/>
      <c r="T768" s="55"/>
      <c r="AT768" s="19" t="s">
        <v>143</v>
      </c>
      <c r="AU768" s="19" t="s">
        <v>154</v>
      </c>
    </row>
    <row r="769" spans="2:65" s="1" customFormat="1" ht="16.5" customHeight="1">
      <c r="B769" s="34"/>
      <c r="C769" s="179" t="s">
        <v>1826</v>
      </c>
      <c r="D769" s="179" t="s">
        <v>329</v>
      </c>
      <c r="E769" s="180" t="s">
        <v>1287</v>
      </c>
      <c r="F769" s="181" t="s">
        <v>1288</v>
      </c>
      <c r="G769" s="182" t="s">
        <v>212</v>
      </c>
      <c r="H769" s="183">
        <v>5.36</v>
      </c>
      <c r="I769" s="184"/>
      <c r="J769" s="185">
        <f>ROUND(I769*H769,2)</f>
        <v>0</v>
      </c>
      <c r="K769" s="181" t="s">
        <v>138</v>
      </c>
      <c r="L769" s="186"/>
      <c r="M769" s="187" t="s">
        <v>19</v>
      </c>
      <c r="N769" s="188" t="s">
        <v>43</v>
      </c>
      <c r="P769" s="142">
        <f>O769*H769</f>
        <v>0</v>
      </c>
      <c r="Q769" s="142">
        <v>0</v>
      </c>
      <c r="R769" s="142">
        <f>Q769*H769</f>
        <v>0</v>
      </c>
      <c r="S769" s="142">
        <v>0</v>
      </c>
      <c r="T769" s="143">
        <f>S769*H769</f>
        <v>0</v>
      </c>
      <c r="AR769" s="144" t="s">
        <v>726</v>
      </c>
      <c r="AT769" s="144" t="s">
        <v>329</v>
      </c>
      <c r="AU769" s="144" t="s">
        <v>154</v>
      </c>
      <c r="AY769" s="19" t="s">
        <v>132</v>
      </c>
      <c r="BE769" s="145">
        <f>IF(N769="základní",J769,0)</f>
        <v>0</v>
      </c>
      <c r="BF769" s="145">
        <f>IF(N769="snížená",J769,0)</f>
        <v>0</v>
      </c>
      <c r="BG769" s="145">
        <f>IF(N769="zákl. přenesená",J769,0)</f>
        <v>0</v>
      </c>
      <c r="BH769" s="145">
        <f>IF(N769="sníž. přenesená",J769,0)</f>
        <v>0</v>
      </c>
      <c r="BI769" s="145">
        <f>IF(N769="nulová",J769,0)</f>
        <v>0</v>
      </c>
      <c r="BJ769" s="19" t="s">
        <v>79</v>
      </c>
      <c r="BK769" s="145">
        <f>ROUND(I769*H769,2)</f>
        <v>0</v>
      </c>
      <c r="BL769" s="19" t="s">
        <v>726</v>
      </c>
      <c r="BM769" s="144" t="s">
        <v>1827</v>
      </c>
    </row>
    <row r="770" spans="2:65" s="1" customFormat="1" ht="10.199999999999999">
      <c r="B770" s="34"/>
      <c r="D770" s="146" t="s">
        <v>141</v>
      </c>
      <c r="F770" s="147" t="s">
        <v>1288</v>
      </c>
      <c r="I770" s="148"/>
      <c r="L770" s="34"/>
      <c r="M770" s="190"/>
      <c r="N770" s="191"/>
      <c r="O770" s="191"/>
      <c r="P770" s="191"/>
      <c r="Q770" s="191"/>
      <c r="R770" s="191"/>
      <c r="S770" s="191"/>
      <c r="T770" s="192"/>
      <c r="AT770" s="19" t="s">
        <v>141</v>
      </c>
      <c r="AU770" s="19" t="s">
        <v>154</v>
      </c>
    </row>
    <row r="771" spans="2:65" s="1" customFormat="1" ht="6.9" customHeight="1">
      <c r="B771" s="43"/>
      <c r="C771" s="44"/>
      <c r="D771" s="44"/>
      <c r="E771" s="44"/>
      <c r="F771" s="44"/>
      <c r="G771" s="44"/>
      <c r="H771" s="44"/>
      <c r="I771" s="44"/>
      <c r="J771" s="44"/>
      <c r="K771" s="44"/>
      <c r="L771" s="34"/>
    </row>
  </sheetData>
  <sheetProtection algorithmName="SHA-512" hashValue="D9J09r88E5aEQHGiCcZe7/5xKywVaqVW0TDAz457N6QYog/fA8pyi4qNh5R3EDSrSr9OEdYrD1INDbqzvFBDMQ==" saltValue="nnPwEGH0EhAyFan2gtmw8AJnMQVtcO69QFtnkSpVHBpP/VRQYx2g/bDCLYwqj/VP1PhNbhEQ5/NBerHWWM71xQ==" spinCount="100000" sheet="1" objects="1" scenarios="1" formatColumns="0" formatRows="0" autoFilter="0"/>
  <autoFilter ref="C104:K770" xr:uid="{00000000-0009-0000-0000-000004000000}"/>
  <mergeCells count="12">
    <mergeCell ref="E97:H97"/>
    <mergeCell ref="L2:V2"/>
    <mergeCell ref="E50:H50"/>
    <mergeCell ref="E52:H52"/>
    <mergeCell ref="E54:H54"/>
    <mergeCell ref="E93:H93"/>
    <mergeCell ref="E95:H95"/>
    <mergeCell ref="E7:H7"/>
    <mergeCell ref="E9:H9"/>
    <mergeCell ref="E11:H11"/>
    <mergeCell ref="E20:H20"/>
    <mergeCell ref="E29:H29"/>
  </mergeCells>
  <hyperlinks>
    <hyperlink ref="F115" r:id="rId1" xr:uid="{00000000-0004-0000-0400-000000000000}"/>
    <hyperlink ref="F119" r:id="rId2" xr:uid="{00000000-0004-0000-0400-000001000000}"/>
    <hyperlink ref="F123" r:id="rId3" xr:uid="{00000000-0004-0000-0400-000002000000}"/>
    <hyperlink ref="F127" r:id="rId4" xr:uid="{00000000-0004-0000-0400-000003000000}"/>
    <hyperlink ref="F131" r:id="rId5" xr:uid="{00000000-0004-0000-0400-000004000000}"/>
    <hyperlink ref="F135" r:id="rId6" xr:uid="{00000000-0004-0000-0400-000005000000}"/>
    <hyperlink ref="F139" r:id="rId7" xr:uid="{00000000-0004-0000-0400-000006000000}"/>
    <hyperlink ref="F145" r:id="rId8" xr:uid="{00000000-0004-0000-0400-000007000000}"/>
    <hyperlink ref="F149" r:id="rId9" xr:uid="{00000000-0004-0000-0400-000008000000}"/>
    <hyperlink ref="F153" r:id="rId10" xr:uid="{00000000-0004-0000-0400-000009000000}"/>
    <hyperlink ref="F157" r:id="rId11" xr:uid="{00000000-0004-0000-0400-00000A000000}"/>
    <hyperlink ref="F161" r:id="rId12" xr:uid="{00000000-0004-0000-0400-00000B000000}"/>
    <hyperlink ref="F165" r:id="rId13" xr:uid="{00000000-0004-0000-0400-00000C000000}"/>
    <hyperlink ref="F172" r:id="rId14" xr:uid="{00000000-0004-0000-0400-00000D000000}"/>
    <hyperlink ref="F176" r:id="rId15" xr:uid="{00000000-0004-0000-0400-00000E000000}"/>
    <hyperlink ref="F188" r:id="rId16" xr:uid="{00000000-0004-0000-0400-00000F000000}"/>
    <hyperlink ref="F192" r:id="rId17" xr:uid="{00000000-0004-0000-0400-000010000000}"/>
    <hyperlink ref="F196" r:id="rId18" xr:uid="{00000000-0004-0000-0400-000011000000}"/>
    <hyperlink ref="F204" r:id="rId19" xr:uid="{00000000-0004-0000-0400-000012000000}"/>
    <hyperlink ref="F208" r:id="rId20" xr:uid="{00000000-0004-0000-0400-000013000000}"/>
    <hyperlink ref="F212" r:id="rId21" xr:uid="{00000000-0004-0000-0400-000014000000}"/>
    <hyperlink ref="F216" r:id="rId22" xr:uid="{00000000-0004-0000-0400-000015000000}"/>
    <hyperlink ref="F228" r:id="rId23" xr:uid="{00000000-0004-0000-0400-000016000000}"/>
    <hyperlink ref="F232" r:id="rId24" xr:uid="{00000000-0004-0000-0400-000017000000}"/>
    <hyperlink ref="F250" r:id="rId25" xr:uid="{00000000-0004-0000-0400-000018000000}"/>
    <hyperlink ref="F254" r:id="rId26" xr:uid="{00000000-0004-0000-0400-000019000000}"/>
    <hyperlink ref="F271" r:id="rId27" xr:uid="{00000000-0004-0000-0400-00001A000000}"/>
    <hyperlink ref="F277" r:id="rId28" xr:uid="{00000000-0004-0000-0400-00001B000000}"/>
    <hyperlink ref="F280" r:id="rId29" xr:uid="{00000000-0004-0000-0400-00001C000000}"/>
    <hyperlink ref="F316" r:id="rId30" xr:uid="{00000000-0004-0000-0400-00001D000000}"/>
    <hyperlink ref="F329" r:id="rId31" xr:uid="{00000000-0004-0000-0400-00001E000000}"/>
    <hyperlink ref="F336" r:id="rId32" xr:uid="{00000000-0004-0000-0400-00001F000000}"/>
    <hyperlink ref="F340" r:id="rId33" xr:uid="{00000000-0004-0000-0400-000020000000}"/>
    <hyperlink ref="F343" r:id="rId34" xr:uid="{00000000-0004-0000-0400-000021000000}"/>
    <hyperlink ref="F358" r:id="rId35" xr:uid="{00000000-0004-0000-0400-000022000000}"/>
    <hyperlink ref="F366" r:id="rId36" xr:uid="{00000000-0004-0000-0400-000023000000}"/>
    <hyperlink ref="F370" r:id="rId37" xr:uid="{00000000-0004-0000-0400-000024000000}"/>
    <hyperlink ref="F374" r:id="rId38" xr:uid="{00000000-0004-0000-0400-000025000000}"/>
    <hyperlink ref="F456" r:id="rId39" xr:uid="{00000000-0004-0000-0400-000026000000}"/>
    <hyperlink ref="F460" r:id="rId40" xr:uid="{00000000-0004-0000-0400-000027000000}"/>
    <hyperlink ref="F464" r:id="rId41" xr:uid="{00000000-0004-0000-0400-000028000000}"/>
    <hyperlink ref="F474" r:id="rId42" xr:uid="{00000000-0004-0000-0400-000029000000}"/>
    <hyperlink ref="F481" r:id="rId43" xr:uid="{00000000-0004-0000-0400-00002A000000}"/>
    <hyperlink ref="F486" r:id="rId44" xr:uid="{00000000-0004-0000-0400-00002B000000}"/>
    <hyperlink ref="F489" r:id="rId45" xr:uid="{00000000-0004-0000-0400-00002C000000}"/>
    <hyperlink ref="F494" r:id="rId46" xr:uid="{00000000-0004-0000-0400-00002D000000}"/>
    <hyperlink ref="F498" r:id="rId47" xr:uid="{00000000-0004-0000-0400-00002E000000}"/>
    <hyperlink ref="F502" r:id="rId48" xr:uid="{00000000-0004-0000-0400-00002F000000}"/>
    <hyperlink ref="F505" r:id="rId49" xr:uid="{00000000-0004-0000-0400-000030000000}"/>
    <hyperlink ref="F509" r:id="rId50" xr:uid="{00000000-0004-0000-0400-000031000000}"/>
    <hyperlink ref="F512" r:id="rId51" xr:uid="{00000000-0004-0000-0400-000032000000}"/>
    <hyperlink ref="F519" r:id="rId52" xr:uid="{00000000-0004-0000-0400-000033000000}"/>
    <hyperlink ref="F525" r:id="rId53" xr:uid="{00000000-0004-0000-0400-000034000000}"/>
    <hyperlink ref="F533" r:id="rId54" xr:uid="{00000000-0004-0000-0400-000035000000}"/>
    <hyperlink ref="F536" r:id="rId55" xr:uid="{00000000-0004-0000-0400-000036000000}"/>
    <hyperlink ref="F545" r:id="rId56" xr:uid="{00000000-0004-0000-0400-000037000000}"/>
    <hyperlink ref="F549" r:id="rId57" xr:uid="{00000000-0004-0000-0400-000038000000}"/>
    <hyperlink ref="F553" r:id="rId58" xr:uid="{00000000-0004-0000-0400-000039000000}"/>
    <hyperlink ref="F556" r:id="rId59" xr:uid="{00000000-0004-0000-0400-00003A000000}"/>
    <hyperlink ref="F560" r:id="rId60" xr:uid="{00000000-0004-0000-0400-00003B000000}"/>
    <hyperlink ref="F563" r:id="rId61" xr:uid="{00000000-0004-0000-0400-00003C000000}"/>
    <hyperlink ref="F570" r:id="rId62" xr:uid="{00000000-0004-0000-0400-00003D000000}"/>
    <hyperlink ref="F576" r:id="rId63" xr:uid="{00000000-0004-0000-0400-00003E000000}"/>
    <hyperlink ref="F583" r:id="rId64" xr:uid="{00000000-0004-0000-0400-00003F000000}"/>
    <hyperlink ref="F586" r:id="rId65" xr:uid="{00000000-0004-0000-0400-000040000000}"/>
    <hyperlink ref="F595" r:id="rId66" xr:uid="{00000000-0004-0000-0400-000041000000}"/>
    <hyperlink ref="F599" r:id="rId67" xr:uid="{00000000-0004-0000-0400-000042000000}"/>
    <hyperlink ref="F603" r:id="rId68" xr:uid="{00000000-0004-0000-0400-000043000000}"/>
    <hyperlink ref="F606" r:id="rId69" xr:uid="{00000000-0004-0000-0400-000044000000}"/>
    <hyperlink ref="F610" r:id="rId70" xr:uid="{00000000-0004-0000-0400-000045000000}"/>
    <hyperlink ref="F613" r:id="rId71" xr:uid="{00000000-0004-0000-0400-000046000000}"/>
    <hyperlink ref="F620" r:id="rId72" xr:uid="{00000000-0004-0000-0400-000047000000}"/>
    <hyperlink ref="F627" r:id="rId73" xr:uid="{00000000-0004-0000-0400-000048000000}"/>
    <hyperlink ref="F634" r:id="rId74" xr:uid="{00000000-0004-0000-0400-000049000000}"/>
    <hyperlink ref="F642" r:id="rId75" xr:uid="{00000000-0004-0000-0400-00004A000000}"/>
    <hyperlink ref="F649" r:id="rId76" xr:uid="{00000000-0004-0000-0400-00004B000000}"/>
    <hyperlink ref="F652" r:id="rId77" xr:uid="{00000000-0004-0000-0400-00004C000000}"/>
    <hyperlink ref="F660" r:id="rId78" xr:uid="{00000000-0004-0000-0400-00004D000000}"/>
    <hyperlink ref="F665" r:id="rId79" xr:uid="{00000000-0004-0000-0400-00004E000000}"/>
    <hyperlink ref="F669" r:id="rId80" xr:uid="{00000000-0004-0000-0400-00004F000000}"/>
    <hyperlink ref="F673" r:id="rId81" xr:uid="{00000000-0004-0000-0400-000050000000}"/>
    <hyperlink ref="F676" r:id="rId82" xr:uid="{00000000-0004-0000-0400-000051000000}"/>
    <hyperlink ref="F680" r:id="rId83" xr:uid="{00000000-0004-0000-0400-000052000000}"/>
    <hyperlink ref="F683" r:id="rId84" xr:uid="{00000000-0004-0000-0400-000053000000}"/>
    <hyperlink ref="F690" r:id="rId85" xr:uid="{00000000-0004-0000-0400-000054000000}"/>
    <hyperlink ref="F698" r:id="rId86" xr:uid="{00000000-0004-0000-0400-000055000000}"/>
    <hyperlink ref="F705" r:id="rId87" xr:uid="{00000000-0004-0000-0400-000056000000}"/>
    <hyperlink ref="F708" r:id="rId88" xr:uid="{00000000-0004-0000-0400-000057000000}"/>
    <hyperlink ref="F716" r:id="rId89" xr:uid="{00000000-0004-0000-0400-000058000000}"/>
    <hyperlink ref="F720" r:id="rId90" xr:uid="{00000000-0004-0000-0400-000059000000}"/>
    <hyperlink ref="F725" r:id="rId91" xr:uid="{00000000-0004-0000-0400-00005A000000}"/>
    <hyperlink ref="F729" r:id="rId92" xr:uid="{00000000-0004-0000-0400-00005B000000}"/>
    <hyperlink ref="F733" r:id="rId93" xr:uid="{00000000-0004-0000-0400-00005C000000}"/>
    <hyperlink ref="F736" r:id="rId94" xr:uid="{00000000-0004-0000-0400-00005D000000}"/>
    <hyperlink ref="F740" r:id="rId95" xr:uid="{00000000-0004-0000-0400-00005E000000}"/>
    <hyperlink ref="F743" r:id="rId96" xr:uid="{00000000-0004-0000-0400-00005F000000}"/>
    <hyperlink ref="F750" r:id="rId97" xr:uid="{00000000-0004-0000-0400-000060000000}"/>
    <hyperlink ref="F758" r:id="rId98" xr:uid="{00000000-0004-0000-0400-000061000000}"/>
    <hyperlink ref="F765" r:id="rId99" xr:uid="{00000000-0004-0000-0400-000062000000}"/>
    <hyperlink ref="F768" r:id="rId100" xr:uid="{00000000-0004-0000-0400-00006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1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AT2" s="19" t="s">
        <v>98</v>
      </c>
    </row>
    <row r="3" spans="2:46" ht="6.9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81</v>
      </c>
    </row>
    <row r="4" spans="2:46" ht="24.9" customHeight="1">
      <c r="B4" s="22"/>
      <c r="D4" s="23" t="s">
        <v>99</v>
      </c>
      <c r="L4" s="22"/>
      <c r="M4" s="92" t="s">
        <v>10</v>
      </c>
      <c r="AT4" s="19" t="s">
        <v>4</v>
      </c>
    </row>
    <row r="5" spans="2:46" ht="6.9" customHeight="1">
      <c r="B5" s="22"/>
      <c r="L5" s="22"/>
    </row>
    <row r="6" spans="2:46" ht="12" customHeight="1">
      <c r="B6" s="22"/>
      <c r="D6" s="29" t="s">
        <v>16</v>
      </c>
      <c r="L6" s="22"/>
    </row>
    <row r="7" spans="2:46" ht="16.5" customHeight="1">
      <c r="B7" s="22"/>
      <c r="E7" s="337" t="str">
        <f>'Rekapitulace stavby'!K6</f>
        <v>Regenerace veřejného prostranství Holasice</v>
      </c>
      <c r="F7" s="338"/>
      <c r="G7" s="338"/>
      <c r="H7" s="338"/>
      <c r="L7" s="22"/>
    </row>
    <row r="8" spans="2:46" ht="12" customHeight="1">
      <c r="B8" s="22"/>
      <c r="D8" s="29" t="s">
        <v>100</v>
      </c>
      <c r="L8" s="22"/>
    </row>
    <row r="9" spans="2:46" s="1" customFormat="1" ht="16.5" customHeight="1">
      <c r="B9" s="34"/>
      <c r="E9" s="337" t="s">
        <v>101</v>
      </c>
      <c r="F9" s="339"/>
      <c r="G9" s="339"/>
      <c r="H9" s="339"/>
      <c r="L9" s="34"/>
    </row>
    <row r="10" spans="2:46" s="1" customFormat="1" ht="12" customHeight="1">
      <c r="B10" s="34"/>
      <c r="D10" s="29" t="s">
        <v>102</v>
      </c>
      <c r="L10" s="34"/>
    </row>
    <row r="11" spans="2:46" s="1" customFormat="1" ht="16.5" customHeight="1">
      <c r="B11" s="34"/>
      <c r="E11" s="296" t="s">
        <v>1828</v>
      </c>
      <c r="F11" s="339"/>
      <c r="G11" s="339"/>
      <c r="H11" s="339"/>
      <c r="L11" s="34"/>
    </row>
    <row r="12" spans="2:46" s="1" customFormat="1" ht="10.199999999999999">
      <c r="B12" s="34"/>
      <c r="L12" s="34"/>
    </row>
    <row r="13" spans="2:46" s="1" customFormat="1" ht="12" customHeight="1">
      <c r="B13" s="34"/>
      <c r="D13" s="29" t="s">
        <v>18</v>
      </c>
      <c r="F13" s="27" t="s">
        <v>19</v>
      </c>
      <c r="I13" s="29" t="s">
        <v>20</v>
      </c>
      <c r="J13" s="27" t="s">
        <v>19</v>
      </c>
      <c r="L13" s="34"/>
    </row>
    <row r="14" spans="2:46" s="1" customFormat="1" ht="12" customHeight="1">
      <c r="B14" s="34"/>
      <c r="D14" s="29" t="s">
        <v>21</v>
      </c>
      <c r="F14" s="27" t="s">
        <v>22</v>
      </c>
      <c r="I14" s="29" t="s">
        <v>23</v>
      </c>
      <c r="J14" s="51" t="str">
        <f>'Rekapitulace stavby'!AN8</f>
        <v>4. 6. 2024</v>
      </c>
      <c r="L14" s="34"/>
    </row>
    <row r="15" spans="2:46" s="1" customFormat="1" ht="10.8" customHeight="1">
      <c r="B15" s="34"/>
      <c r="L15" s="34"/>
    </row>
    <row r="16" spans="2:46" s="1" customFormat="1" ht="12" customHeight="1">
      <c r="B16" s="34"/>
      <c r="D16" s="29" t="s">
        <v>25</v>
      </c>
      <c r="I16" s="29" t="s">
        <v>26</v>
      </c>
      <c r="J16" s="27" t="s">
        <v>19</v>
      </c>
      <c r="L16" s="34"/>
    </row>
    <row r="17" spans="2:12" s="1" customFormat="1" ht="18" customHeight="1">
      <c r="B17" s="34"/>
      <c r="E17" s="27" t="s">
        <v>27</v>
      </c>
      <c r="I17" s="29" t="s">
        <v>28</v>
      </c>
      <c r="J17" s="27" t="s">
        <v>19</v>
      </c>
      <c r="L17" s="34"/>
    </row>
    <row r="18" spans="2:12" s="1" customFormat="1" ht="6.9" customHeight="1">
      <c r="B18" s="34"/>
      <c r="L18" s="34"/>
    </row>
    <row r="19" spans="2:12" s="1" customFormat="1" ht="12" customHeight="1">
      <c r="B19" s="34"/>
      <c r="D19" s="29" t="s">
        <v>29</v>
      </c>
      <c r="I19" s="29" t="s">
        <v>26</v>
      </c>
      <c r="J19" s="30" t="str">
        <f>'Rekapitulace stavby'!AN13</f>
        <v>Vyplň údaj</v>
      </c>
      <c r="L19" s="34"/>
    </row>
    <row r="20" spans="2:12" s="1" customFormat="1" ht="18" customHeight="1">
      <c r="B20" s="34"/>
      <c r="E20" s="340" t="str">
        <f>'Rekapitulace stavby'!E14</f>
        <v>Vyplň údaj</v>
      </c>
      <c r="F20" s="321"/>
      <c r="G20" s="321"/>
      <c r="H20" s="321"/>
      <c r="I20" s="29" t="s">
        <v>28</v>
      </c>
      <c r="J20" s="30" t="str">
        <f>'Rekapitulace stavby'!AN14</f>
        <v>Vyplň údaj</v>
      </c>
      <c r="L20" s="34"/>
    </row>
    <row r="21" spans="2:12" s="1" customFormat="1" ht="6.9" customHeight="1">
      <c r="B21" s="34"/>
      <c r="L21" s="34"/>
    </row>
    <row r="22" spans="2:12" s="1" customFormat="1" ht="12" customHeight="1">
      <c r="B22" s="34"/>
      <c r="D22" s="29" t="s">
        <v>31</v>
      </c>
      <c r="I22" s="29" t="s">
        <v>26</v>
      </c>
      <c r="J22" s="27" t="s">
        <v>19</v>
      </c>
      <c r="L22" s="34"/>
    </row>
    <row r="23" spans="2:12" s="1" customFormat="1" ht="18" customHeight="1">
      <c r="B23" s="34"/>
      <c r="E23" s="27" t="s">
        <v>32</v>
      </c>
      <c r="I23" s="29" t="s">
        <v>28</v>
      </c>
      <c r="J23" s="27" t="s">
        <v>19</v>
      </c>
      <c r="L23" s="34"/>
    </row>
    <row r="24" spans="2:12" s="1" customFormat="1" ht="6.9" customHeight="1">
      <c r="B24" s="34"/>
      <c r="L24" s="34"/>
    </row>
    <row r="25" spans="2:12" s="1" customFormat="1" ht="12" customHeight="1">
      <c r="B25" s="34"/>
      <c r="D25" s="29" t="s">
        <v>34</v>
      </c>
      <c r="I25" s="29" t="s">
        <v>26</v>
      </c>
      <c r="J25" s="27" t="s">
        <v>19</v>
      </c>
      <c r="L25" s="34"/>
    </row>
    <row r="26" spans="2:12" s="1" customFormat="1" ht="18" customHeight="1">
      <c r="B26" s="34"/>
      <c r="E26" s="27" t="s">
        <v>104</v>
      </c>
      <c r="I26" s="29" t="s">
        <v>28</v>
      </c>
      <c r="J26" s="27" t="s">
        <v>19</v>
      </c>
      <c r="L26" s="34"/>
    </row>
    <row r="27" spans="2:12" s="1" customFormat="1" ht="6.9" customHeight="1">
      <c r="B27" s="34"/>
      <c r="L27" s="34"/>
    </row>
    <row r="28" spans="2:12" s="1" customFormat="1" ht="12" customHeight="1">
      <c r="B28" s="34"/>
      <c r="D28" s="29" t="s">
        <v>36</v>
      </c>
      <c r="L28" s="34"/>
    </row>
    <row r="29" spans="2:12" s="7" customFormat="1" ht="16.5" customHeight="1">
      <c r="B29" s="93"/>
      <c r="E29" s="326" t="s">
        <v>19</v>
      </c>
      <c r="F29" s="326"/>
      <c r="G29" s="326"/>
      <c r="H29" s="326"/>
      <c r="L29" s="93"/>
    </row>
    <row r="30" spans="2:12" s="1" customFormat="1" ht="6.9" customHeight="1">
      <c r="B30" s="34"/>
      <c r="L30" s="34"/>
    </row>
    <row r="31" spans="2:12" s="1" customFormat="1" ht="6.9" customHeight="1">
      <c r="B31" s="34"/>
      <c r="D31" s="52"/>
      <c r="E31" s="52"/>
      <c r="F31" s="52"/>
      <c r="G31" s="52"/>
      <c r="H31" s="52"/>
      <c r="I31" s="52"/>
      <c r="J31" s="52"/>
      <c r="K31" s="52"/>
      <c r="L31" s="34"/>
    </row>
    <row r="32" spans="2:12" s="1" customFormat="1" ht="25.35" customHeight="1">
      <c r="B32" s="34"/>
      <c r="D32" s="94" t="s">
        <v>38</v>
      </c>
      <c r="J32" s="65">
        <f>ROUND(J89, 2)</f>
        <v>0</v>
      </c>
      <c r="L32" s="34"/>
    </row>
    <row r="33" spans="2:12" s="1" customFormat="1" ht="6.9" customHeight="1">
      <c r="B33" s="34"/>
      <c r="D33" s="52"/>
      <c r="E33" s="52"/>
      <c r="F33" s="52"/>
      <c r="G33" s="52"/>
      <c r="H33" s="52"/>
      <c r="I33" s="52"/>
      <c r="J33" s="52"/>
      <c r="K33" s="52"/>
      <c r="L33" s="34"/>
    </row>
    <row r="34" spans="2:12" s="1" customFormat="1" ht="14.4" customHeight="1">
      <c r="B34" s="34"/>
      <c r="F34" s="37" t="s">
        <v>40</v>
      </c>
      <c r="I34" s="37" t="s">
        <v>39</v>
      </c>
      <c r="J34" s="37" t="s">
        <v>41</v>
      </c>
      <c r="L34" s="34"/>
    </row>
    <row r="35" spans="2:12" s="1" customFormat="1" ht="14.4" customHeight="1">
      <c r="B35" s="34"/>
      <c r="D35" s="54" t="s">
        <v>42</v>
      </c>
      <c r="E35" s="29" t="s">
        <v>43</v>
      </c>
      <c r="F35" s="85">
        <f>ROUND((SUM(BE89:BE114)),  2)</f>
        <v>0</v>
      </c>
      <c r="I35" s="95">
        <v>0.21</v>
      </c>
      <c r="J35" s="85">
        <f>ROUND(((SUM(BE89:BE114))*I35),  2)</f>
        <v>0</v>
      </c>
      <c r="L35" s="34"/>
    </row>
    <row r="36" spans="2:12" s="1" customFormat="1" ht="14.4" customHeight="1">
      <c r="B36" s="34"/>
      <c r="E36" s="29" t="s">
        <v>44</v>
      </c>
      <c r="F36" s="85">
        <f>ROUND((SUM(BF89:BF114)),  2)</f>
        <v>0</v>
      </c>
      <c r="I36" s="95">
        <v>0.12</v>
      </c>
      <c r="J36" s="85">
        <f>ROUND(((SUM(BF89:BF114))*I36),  2)</f>
        <v>0</v>
      </c>
      <c r="L36" s="34"/>
    </row>
    <row r="37" spans="2:12" s="1" customFormat="1" ht="14.4" hidden="1" customHeight="1">
      <c r="B37" s="34"/>
      <c r="E37" s="29" t="s">
        <v>45</v>
      </c>
      <c r="F37" s="85">
        <f>ROUND((SUM(BG89:BG114)),  2)</f>
        <v>0</v>
      </c>
      <c r="I37" s="95">
        <v>0.21</v>
      </c>
      <c r="J37" s="85">
        <f>0</f>
        <v>0</v>
      </c>
      <c r="L37" s="34"/>
    </row>
    <row r="38" spans="2:12" s="1" customFormat="1" ht="14.4" hidden="1" customHeight="1">
      <c r="B38" s="34"/>
      <c r="E38" s="29" t="s">
        <v>46</v>
      </c>
      <c r="F38" s="85">
        <f>ROUND((SUM(BH89:BH114)),  2)</f>
        <v>0</v>
      </c>
      <c r="I38" s="95">
        <v>0.12</v>
      </c>
      <c r="J38" s="85">
        <f>0</f>
        <v>0</v>
      </c>
      <c r="L38" s="34"/>
    </row>
    <row r="39" spans="2:12" s="1" customFormat="1" ht="14.4" hidden="1" customHeight="1">
      <c r="B39" s="34"/>
      <c r="E39" s="29" t="s">
        <v>47</v>
      </c>
      <c r="F39" s="85">
        <f>ROUND((SUM(BI89:BI114)),  2)</f>
        <v>0</v>
      </c>
      <c r="I39" s="95">
        <v>0</v>
      </c>
      <c r="J39" s="85">
        <f>0</f>
        <v>0</v>
      </c>
      <c r="L39" s="34"/>
    </row>
    <row r="40" spans="2:12" s="1" customFormat="1" ht="6.9" customHeight="1">
      <c r="B40" s="34"/>
      <c r="L40" s="34"/>
    </row>
    <row r="41" spans="2:12" s="1" customFormat="1" ht="25.35" customHeight="1">
      <c r="B41" s="34"/>
      <c r="C41" s="96"/>
      <c r="D41" s="97" t="s">
        <v>48</v>
      </c>
      <c r="E41" s="56"/>
      <c r="F41" s="56"/>
      <c r="G41" s="98" t="s">
        <v>49</v>
      </c>
      <c r="H41" s="99" t="s">
        <v>50</v>
      </c>
      <c r="I41" s="56"/>
      <c r="J41" s="100">
        <f>SUM(J32:J39)</f>
        <v>0</v>
      </c>
      <c r="K41" s="101"/>
      <c r="L41" s="34"/>
    </row>
    <row r="42" spans="2:12" s="1" customFormat="1" ht="14.4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4"/>
    </row>
    <row r="46" spans="2:12" s="1" customFormat="1" ht="6.9" customHeight="1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34"/>
    </row>
    <row r="47" spans="2:12" s="1" customFormat="1" ht="24.9" customHeight="1">
      <c r="B47" s="34"/>
      <c r="C47" s="23" t="s">
        <v>105</v>
      </c>
      <c r="L47" s="34"/>
    </row>
    <row r="48" spans="2:12" s="1" customFormat="1" ht="6.9" customHeight="1">
      <c r="B48" s="34"/>
      <c r="L48" s="34"/>
    </row>
    <row r="49" spans="2:47" s="1" customFormat="1" ht="12" customHeight="1">
      <c r="B49" s="34"/>
      <c r="C49" s="29" t="s">
        <v>16</v>
      </c>
      <c r="L49" s="34"/>
    </row>
    <row r="50" spans="2:47" s="1" customFormat="1" ht="16.5" customHeight="1">
      <c r="B50" s="34"/>
      <c r="E50" s="337" t="str">
        <f>E7</f>
        <v>Regenerace veřejného prostranství Holasice</v>
      </c>
      <c r="F50" s="338"/>
      <c r="G50" s="338"/>
      <c r="H50" s="338"/>
      <c r="L50" s="34"/>
    </row>
    <row r="51" spans="2:47" ht="12" customHeight="1">
      <c r="B51" s="22"/>
      <c r="C51" s="29" t="s">
        <v>100</v>
      </c>
      <c r="L51" s="22"/>
    </row>
    <row r="52" spans="2:47" s="1" customFormat="1" ht="16.5" customHeight="1">
      <c r="B52" s="34"/>
      <c r="E52" s="337" t="s">
        <v>101</v>
      </c>
      <c r="F52" s="339"/>
      <c r="G52" s="339"/>
      <c r="H52" s="339"/>
      <c r="L52" s="34"/>
    </row>
    <row r="53" spans="2:47" s="1" customFormat="1" ht="12" customHeight="1">
      <c r="B53" s="34"/>
      <c r="C53" s="29" t="s">
        <v>102</v>
      </c>
      <c r="L53" s="34"/>
    </row>
    <row r="54" spans="2:47" s="1" customFormat="1" ht="16.5" customHeight="1">
      <c r="B54" s="34"/>
      <c r="E54" s="296" t="str">
        <f>E11</f>
        <v>22-SO051-02.5 - Vedlejší a ostatní náklady</v>
      </c>
      <c r="F54" s="339"/>
      <c r="G54" s="339"/>
      <c r="H54" s="339"/>
      <c r="L54" s="34"/>
    </row>
    <row r="55" spans="2:47" s="1" customFormat="1" ht="6.9" customHeight="1">
      <c r="B55" s="34"/>
      <c r="L55" s="34"/>
    </row>
    <row r="56" spans="2:47" s="1" customFormat="1" ht="12" customHeight="1">
      <c r="B56" s="34"/>
      <c r="C56" s="29" t="s">
        <v>21</v>
      </c>
      <c r="F56" s="27" t="str">
        <f>F14</f>
        <v>Holasice</v>
      </c>
      <c r="I56" s="29" t="s">
        <v>23</v>
      </c>
      <c r="J56" s="51" t="str">
        <f>IF(J14="","",J14)</f>
        <v>4. 6. 2024</v>
      </c>
      <c r="L56" s="34"/>
    </row>
    <row r="57" spans="2:47" s="1" customFormat="1" ht="6.9" customHeight="1">
      <c r="B57" s="34"/>
      <c r="L57" s="34"/>
    </row>
    <row r="58" spans="2:47" s="1" customFormat="1" ht="25.65" customHeight="1">
      <c r="B58" s="34"/>
      <c r="C58" s="29" t="s">
        <v>25</v>
      </c>
      <c r="F58" s="27" t="str">
        <f>E17</f>
        <v>Obec Holasice</v>
      </c>
      <c r="I58" s="29" t="s">
        <v>31</v>
      </c>
      <c r="J58" s="32" t="str">
        <f>E23</f>
        <v>ARCHITEKTI A90 S.R.O.</v>
      </c>
      <c r="L58" s="34"/>
    </row>
    <row r="59" spans="2:47" s="1" customFormat="1" ht="15.15" customHeight="1">
      <c r="B59" s="34"/>
      <c r="C59" s="29" t="s">
        <v>29</v>
      </c>
      <c r="F59" s="27" t="str">
        <f>IF(E20="","",E20)</f>
        <v>Vyplň údaj</v>
      </c>
      <c r="I59" s="29" t="s">
        <v>34</v>
      </c>
      <c r="J59" s="32" t="str">
        <f>E26</f>
        <v>Votavová</v>
      </c>
      <c r="L59" s="34"/>
    </row>
    <row r="60" spans="2:47" s="1" customFormat="1" ht="10.35" customHeight="1">
      <c r="B60" s="34"/>
      <c r="L60" s="34"/>
    </row>
    <row r="61" spans="2:47" s="1" customFormat="1" ht="29.25" customHeight="1">
      <c r="B61" s="34"/>
      <c r="C61" s="102" t="s">
        <v>106</v>
      </c>
      <c r="D61" s="96"/>
      <c r="E61" s="96"/>
      <c r="F61" s="96"/>
      <c r="G61" s="96"/>
      <c r="H61" s="96"/>
      <c r="I61" s="96"/>
      <c r="J61" s="103" t="s">
        <v>107</v>
      </c>
      <c r="K61" s="96"/>
      <c r="L61" s="34"/>
    </row>
    <row r="62" spans="2:47" s="1" customFormat="1" ht="10.35" customHeight="1">
      <c r="B62" s="34"/>
      <c r="L62" s="34"/>
    </row>
    <row r="63" spans="2:47" s="1" customFormat="1" ht="22.8" customHeight="1">
      <c r="B63" s="34"/>
      <c r="C63" s="104" t="s">
        <v>70</v>
      </c>
      <c r="J63" s="65">
        <f>J89</f>
        <v>0</v>
      </c>
      <c r="L63" s="34"/>
      <c r="AU63" s="19" t="s">
        <v>108</v>
      </c>
    </row>
    <row r="64" spans="2:47" s="8" customFormat="1" ht="24.9" customHeight="1">
      <c r="B64" s="105"/>
      <c r="D64" s="106" t="s">
        <v>580</v>
      </c>
      <c r="E64" s="107"/>
      <c r="F64" s="107"/>
      <c r="G64" s="107"/>
      <c r="H64" s="107"/>
      <c r="I64" s="107"/>
      <c r="J64" s="108">
        <f>J90</f>
        <v>0</v>
      </c>
      <c r="L64" s="105"/>
    </row>
    <row r="65" spans="2:12" s="9" customFormat="1" ht="19.95" customHeight="1">
      <c r="B65" s="109"/>
      <c r="D65" s="110" t="s">
        <v>1829</v>
      </c>
      <c r="E65" s="111"/>
      <c r="F65" s="111"/>
      <c r="G65" s="111"/>
      <c r="H65" s="111"/>
      <c r="I65" s="111"/>
      <c r="J65" s="112">
        <f>J91</f>
        <v>0</v>
      </c>
      <c r="L65" s="109"/>
    </row>
    <row r="66" spans="2:12" s="9" customFormat="1" ht="19.95" customHeight="1">
      <c r="B66" s="109"/>
      <c r="D66" s="110" t="s">
        <v>1830</v>
      </c>
      <c r="E66" s="111"/>
      <c r="F66" s="111"/>
      <c r="G66" s="111"/>
      <c r="H66" s="111"/>
      <c r="I66" s="111"/>
      <c r="J66" s="112">
        <f>J105</f>
        <v>0</v>
      </c>
      <c r="L66" s="109"/>
    </row>
    <row r="67" spans="2:12" s="9" customFormat="1" ht="19.95" customHeight="1">
      <c r="B67" s="109"/>
      <c r="D67" s="110" t="s">
        <v>1831</v>
      </c>
      <c r="E67" s="111"/>
      <c r="F67" s="111"/>
      <c r="G67" s="111"/>
      <c r="H67" s="111"/>
      <c r="I67" s="111"/>
      <c r="J67" s="112">
        <f>J109</f>
        <v>0</v>
      </c>
      <c r="L67" s="109"/>
    </row>
    <row r="68" spans="2:12" s="1" customFormat="1" ht="21.75" customHeight="1">
      <c r="B68" s="34"/>
      <c r="L68" s="34"/>
    </row>
    <row r="69" spans="2:12" s="1" customFormat="1" ht="6.9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4"/>
    </row>
    <row r="73" spans="2:12" s="1" customFormat="1" ht="6.9" customHeight="1">
      <c r="B73" s="45"/>
      <c r="C73" s="46"/>
      <c r="D73" s="46"/>
      <c r="E73" s="46"/>
      <c r="F73" s="46"/>
      <c r="G73" s="46"/>
      <c r="H73" s="46"/>
      <c r="I73" s="46"/>
      <c r="J73" s="46"/>
      <c r="K73" s="46"/>
      <c r="L73" s="34"/>
    </row>
    <row r="74" spans="2:12" s="1" customFormat="1" ht="24.9" customHeight="1">
      <c r="B74" s="34"/>
      <c r="C74" s="23" t="s">
        <v>117</v>
      </c>
      <c r="L74" s="34"/>
    </row>
    <row r="75" spans="2:12" s="1" customFormat="1" ht="6.9" customHeight="1">
      <c r="B75" s="34"/>
      <c r="L75" s="34"/>
    </row>
    <row r="76" spans="2:12" s="1" customFormat="1" ht="12" customHeight="1">
      <c r="B76" s="34"/>
      <c r="C76" s="29" t="s">
        <v>16</v>
      </c>
      <c r="L76" s="34"/>
    </row>
    <row r="77" spans="2:12" s="1" customFormat="1" ht="16.5" customHeight="1">
      <c r="B77" s="34"/>
      <c r="E77" s="337" t="str">
        <f>E7</f>
        <v>Regenerace veřejného prostranství Holasice</v>
      </c>
      <c r="F77" s="338"/>
      <c r="G77" s="338"/>
      <c r="H77" s="338"/>
      <c r="L77" s="34"/>
    </row>
    <row r="78" spans="2:12" ht="12" customHeight="1">
      <c r="B78" s="22"/>
      <c r="C78" s="29" t="s">
        <v>100</v>
      </c>
      <c r="L78" s="22"/>
    </row>
    <row r="79" spans="2:12" s="1" customFormat="1" ht="16.5" customHeight="1">
      <c r="B79" s="34"/>
      <c r="E79" s="337" t="s">
        <v>101</v>
      </c>
      <c r="F79" s="339"/>
      <c r="G79" s="339"/>
      <c r="H79" s="339"/>
      <c r="L79" s="34"/>
    </row>
    <row r="80" spans="2:12" s="1" customFormat="1" ht="12" customHeight="1">
      <c r="B80" s="34"/>
      <c r="C80" s="29" t="s">
        <v>102</v>
      </c>
      <c r="L80" s="34"/>
    </row>
    <row r="81" spans="2:65" s="1" customFormat="1" ht="16.5" customHeight="1">
      <c r="B81" s="34"/>
      <c r="E81" s="296" t="str">
        <f>E11</f>
        <v>22-SO051-02.5 - Vedlejší a ostatní náklady</v>
      </c>
      <c r="F81" s="339"/>
      <c r="G81" s="339"/>
      <c r="H81" s="339"/>
      <c r="L81" s="34"/>
    </row>
    <row r="82" spans="2:65" s="1" customFormat="1" ht="6.9" customHeight="1">
      <c r="B82" s="34"/>
      <c r="L82" s="34"/>
    </row>
    <row r="83" spans="2:65" s="1" customFormat="1" ht="12" customHeight="1">
      <c r="B83" s="34"/>
      <c r="C83" s="29" t="s">
        <v>21</v>
      </c>
      <c r="F83" s="27" t="str">
        <f>F14</f>
        <v>Holasice</v>
      </c>
      <c r="I83" s="29" t="s">
        <v>23</v>
      </c>
      <c r="J83" s="51" t="str">
        <f>IF(J14="","",J14)</f>
        <v>4. 6. 2024</v>
      </c>
      <c r="L83" s="34"/>
    </row>
    <row r="84" spans="2:65" s="1" customFormat="1" ht="6.9" customHeight="1">
      <c r="B84" s="34"/>
      <c r="L84" s="34"/>
    </row>
    <row r="85" spans="2:65" s="1" customFormat="1" ht="25.65" customHeight="1">
      <c r="B85" s="34"/>
      <c r="C85" s="29" t="s">
        <v>25</v>
      </c>
      <c r="F85" s="27" t="str">
        <f>E17</f>
        <v>Obec Holasice</v>
      </c>
      <c r="I85" s="29" t="s">
        <v>31</v>
      </c>
      <c r="J85" s="32" t="str">
        <f>E23</f>
        <v>ARCHITEKTI A90 S.R.O.</v>
      </c>
      <c r="L85" s="34"/>
    </row>
    <row r="86" spans="2:65" s="1" customFormat="1" ht="15.15" customHeight="1">
      <c r="B86" s="34"/>
      <c r="C86" s="29" t="s">
        <v>29</v>
      </c>
      <c r="F86" s="27" t="str">
        <f>IF(E20="","",E20)</f>
        <v>Vyplň údaj</v>
      </c>
      <c r="I86" s="29" t="s">
        <v>34</v>
      </c>
      <c r="J86" s="32" t="str">
        <f>E26</f>
        <v>Votavová</v>
      </c>
      <c r="L86" s="34"/>
    </row>
    <row r="87" spans="2:65" s="1" customFormat="1" ht="10.35" customHeight="1">
      <c r="B87" s="34"/>
      <c r="L87" s="34"/>
    </row>
    <row r="88" spans="2:65" s="10" customFormat="1" ht="29.25" customHeight="1">
      <c r="B88" s="113"/>
      <c r="C88" s="114" t="s">
        <v>118</v>
      </c>
      <c r="D88" s="115" t="s">
        <v>57</v>
      </c>
      <c r="E88" s="115" t="s">
        <v>53</v>
      </c>
      <c r="F88" s="115" t="s">
        <v>54</v>
      </c>
      <c r="G88" s="115" t="s">
        <v>119</v>
      </c>
      <c r="H88" s="115" t="s">
        <v>120</v>
      </c>
      <c r="I88" s="115" t="s">
        <v>121</v>
      </c>
      <c r="J88" s="115" t="s">
        <v>107</v>
      </c>
      <c r="K88" s="116" t="s">
        <v>122</v>
      </c>
      <c r="L88" s="113"/>
      <c r="M88" s="58" t="s">
        <v>19</v>
      </c>
      <c r="N88" s="59" t="s">
        <v>42</v>
      </c>
      <c r="O88" s="59" t="s">
        <v>123</v>
      </c>
      <c r="P88" s="59" t="s">
        <v>124</v>
      </c>
      <c r="Q88" s="59" t="s">
        <v>125</v>
      </c>
      <c r="R88" s="59" t="s">
        <v>126</v>
      </c>
      <c r="S88" s="59" t="s">
        <v>127</v>
      </c>
      <c r="T88" s="60" t="s">
        <v>128</v>
      </c>
    </row>
    <row r="89" spans="2:65" s="1" customFormat="1" ht="22.8" customHeight="1">
      <c r="B89" s="34"/>
      <c r="C89" s="63" t="s">
        <v>129</v>
      </c>
      <c r="J89" s="117">
        <f>BK89</f>
        <v>0</v>
      </c>
      <c r="L89" s="34"/>
      <c r="M89" s="61"/>
      <c r="N89" s="52"/>
      <c r="O89" s="52"/>
      <c r="P89" s="118">
        <f>P90</f>
        <v>0</v>
      </c>
      <c r="Q89" s="52"/>
      <c r="R89" s="118">
        <f>R90</f>
        <v>0</v>
      </c>
      <c r="S89" s="52"/>
      <c r="T89" s="119">
        <f>T90</f>
        <v>0</v>
      </c>
      <c r="AT89" s="19" t="s">
        <v>71</v>
      </c>
      <c r="AU89" s="19" t="s">
        <v>108</v>
      </c>
      <c r="BK89" s="120">
        <f>BK90</f>
        <v>0</v>
      </c>
    </row>
    <row r="90" spans="2:65" s="11" customFormat="1" ht="25.95" customHeight="1">
      <c r="B90" s="121"/>
      <c r="D90" s="122" t="s">
        <v>71</v>
      </c>
      <c r="E90" s="123" t="s">
        <v>855</v>
      </c>
      <c r="F90" s="123" t="s">
        <v>856</v>
      </c>
      <c r="I90" s="124"/>
      <c r="J90" s="125">
        <f>BK90</f>
        <v>0</v>
      </c>
      <c r="L90" s="121"/>
      <c r="M90" s="126"/>
      <c r="P90" s="127">
        <f>P91+P105+P109</f>
        <v>0</v>
      </c>
      <c r="R90" s="127">
        <f>R91+R105+R109</f>
        <v>0</v>
      </c>
      <c r="T90" s="128">
        <f>T91+T105+T109</f>
        <v>0</v>
      </c>
      <c r="AR90" s="122" t="s">
        <v>169</v>
      </c>
      <c r="AT90" s="129" t="s">
        <v>71</v>
      </c>
      <c r="AU90" s="129" t="s">
        <v>72</v>
      </c>
      <c r="AY90" s="122" t="s">
        <v>132</v>
      </c>
      <c r="BK90" s="130">
        <f>BK91+BK105+BK109</f>
        <v>0</v>
      </c>
    </row>
    <row r="91" spans="2:65" s="11" customFormat="1" ht="22.8" customHeight="1">
      <c r="B91" s="121"/>
      <c r="D91" s="122" t="s">
        <v>71</v>
      </c>
      <c r="E91" s="131" t="s">
        <v>1832</v>
      </c>
      <c r="F91" s="131" t="s">
        <v>1833</v>
      </c>
      <c r="I91" s="124"/>
      <c r="J91" s="132">
        <f>BK91</f>
        <v>0</v>
      </c>
      <c r="L91" s="121"/>
      <c r="M91" s="126"/>
      <c r="P91" s="127">
        <f>SUM(P92:P104)</f>
        <v>0</v>
      </c>
      <c r="R91" s="127">
        <f>SUM(R92:R104)</f>
        <v>0</v>
      </c>
      <c r="T91" s="128">
        <f>SUM(T92:T104)</f>
        <v>0</v>
      </c>
      <c r="AR91" s="122" t="s">
        <v>169</v>
      </c>
      <c r="AT91" s="129" t="s">
        <v>71</v>
      </c>
      <c r="AU91" s="129" t="s">
        <v>79</v>
      </c>
      <c r="AY91" s="122" t="s">
        <v>132</v>
      </c>
      <c r="BK91" s="130">
        <f>SUM(BK92:BK104)</f>
        <v>0</v>
      </c>
    </row>
    <row r="92" spans="2:65" s="1" customFormat="1" ht="16.5" customHeight="1">
      <c r="B92" s="34"/>
      <c r="C92" s="133" t="s">
        <v>79</v>
      </c>
      <c r="D92" s="133" t="s">
        <v>134</v>
      </c>
      <c r="E92" s="134" t="s">
        <v>1834</v>
      </c>
      <c r="F92" s="135" t="s">
        <v>1835</v>
      </c>
      <c r="G92" s="136" t="s">
        <v>755</v>
      </c>
      <c r="H92" s="137">
        <v>1</v>
      </c>
      <c r="I92" s="138"/>
      <c r="J92" s="139">
        <f>ROUND(I92*H92,2)</f>
        <v>0</v>
      </c>
      <c r="K92" s="135" t="s">
        <v>138</v>
      </c>
      <c r="L92" s="34"/>
      <c r="M92" s="140" t="s">
        <v>19</v>
      </c>
      <c r="N92" s="141" t="s">
        <v>43</v>
      </c>
      <c r="P92" s="142">
        <f>O92*H92</f>
        <v>0</v>
      </c>
      <c r="Q92" s="142">
        <v>0</v>
      </c>
      <c r="R92" s="142">
        <f>Q92*H92</f>
        <v>0</v>
      </c>
      <c r="S92" s="142">
        <v>0</v>
      </c>
      <c r="T92" s="143">
        <f>S92*H92</f>
        <v>0</v>
      </c>
      <c r="AR92" s="144" t="s">
        <v>860</v>
      </c>
      <c r="AT92" s="144" t="s">
        <v>134</v>
      </c>
      <c r="AU92" s="144" t="s">
        <v>81</v>
      </c>
      <c r="AY92" s="19" t="s">
        <v>132</v>
      </c>
      <c r="BE92" s="145">
        <f>IF(N92="základní",J92,0)</f>
        <v>0</v>
      </c>
      <c r="BF92" s="145">
        <f>IF(N92="snížená",J92,0)</f>
        <v>0</v>
      </c>
      <c r="BG92" s="145">
        <f>IF(N92="zákl. přenesená",J92,0)</f>
        <v>0</v>
      </c>
      <c r="BH92" s="145">
        <f>IF(N92="sníž. přenesená",J92,0)</f>
        <v>0</v>
      </c>
      <c r="BI92" s="145">
        <f>IF(N92="nulová",J92,0)</f>
        <v>0</v>
      </c>
      <c r="BJ92" s="19" t="s">
        <v>79</v>
      </c>
      <c r="BK92" s="145">
        <f>ROUND(I92*H92,2)</f>
        <v>0</v>
      </c>
      <c r="BL92" s="19" t="s">
        <v>860</v>
      </c>
      <c r="BM92" s="144" t="s">
        <v>1836</v>
      </c>
    </row>
    <row r="93" spans="2:65" s="1" customFormat="1" ht="10.199999999999999">
      <c r="B93" s="34"/>
      <c r="D93" s="146" t="s">
        <v>141</v>
      </c>
      <c r="F93" s="147" t="s">
        <v>1835</v>
      </c>
      <c r="I93" s="148"/>
      <c r="L93" s="34"/>
      <c r="M93" s="149"/>
      <c r="T93" s="55"/>
      <c r="AT93" s="19" t="s">
        <v>141</v>
      </c>
      <c r="AU93" s="19" t="s">
        <v>81</v>
      </c>
    </row>
    <row r="94" spans="2:65" s="1" customFormat="1" ht="10.199999999999999">
      <c r="B94" s="34"/>
      <c r="D94" s="150" t="s">
        <v>143</v>
      </c>
      <c r="F94" s="151" t="s">
        <v>1837</v>
      </c>
      <c r="I94" s="148"/>
      <c r="L94" s="34"/>
      <c r="M94" s="149"/>
      <c r="T94" s="55"/>
      <c r="AT94" s="19" t="s">
        <v>143</v>
      </c>
      <c r="AU94" s="19" t="s">
        <v>81</v>
      </c>
    </row>
    <row r="95" spans="2:65" s="1" customFormat="1" ht="33" customHeight="1">
      <c r="B95" s="34"/>
      <c r="C95" s="133" t="s">
        <v>81</v>
      </c>
      <c r="D95" s="133" t="s">
        <v>134</v>
      </c>
      <c r="E95" s="134" t="s">
        <v>1838</v>
      </c>
      <c r="F95" s="135" t="s">
        <v>1839</v>
      </c>
      <c r="G95" s="136" t="s">
        <v>1840</v>
      </c>
      <c r="H95" s="137">
        <v>1</v>
      </c>
      <c r="I95" s="138"/>
      <c r="J95" s="139">
        <f>ROUND(I95*H95,2)</f>
        <v>0</v>
      </c>
      <c r="K95" s="135" t="s">
        <v>19</v>
      </c>
      <c r="L95" s="34"/>
      <c r="M95" s="140" t="s">
        <v>19</v>
      </c>
      <c r="N95" s="141" t="s">
        <v>43</v>
      </c>
      <c r="P95" s="142">
        <f>O95*H95</f>
        <v>0</v>
      </c>
      <c r="Q95" s="142">
        <v>0</v>
      </c>
      <c r="R95" s="142">
        <f>Q95*H95</f>
        <v>0</v>
      </c>
      <c r="S95" s="142">
        <v>0</v>
      </c>
      <c r="T95" s="143">
        <f>S95*H95</f>
        <v>0</v>
      </c>
      <c r="AR95" s="144" t="s">
        <v>860</v>
      </c>
      <c r="AT95" s="144" t="s">
        <v>134</v>
      </c>
      <c r="AU95" s="144" t="s">
        <v>81</v>
      </c>
      <c r="AY95" s="19" t="s">
        <v>132</v>
      </c>
      <c r="BE95" s="145">
        <f>IF(N95="základní",J95,0)</f>
        <v>0</v>
      </c>
      <c r="BF95" s="145">
        <f>IF(N95="snížená",J95,0)</f>
        <v>0</v>
      </c>
      <c r="BG95" s="145">
        <f>IF(N95="zákl. přenesená",J95,0)</f>
        <v>0</v>
      </c>
      <c r="BH95" s="145">
        <f>IF(N95="sníž. přenesená",J95,0)</f>
        <v>0</v>
      </c>
      <c r="BI95" s="145">
        <f>IF(N95="nulová",J95,0)</f>
        <v>0</v>
      </c>
      <c r="BJ95" s="19" t="s">
        <v>79</v>
      </c>
      <c r="BK95" s="145">
        <f>ROUND(I95*H95,2)</f>
        <v>0</v>
      </c>
      <c r="BL95" s="19" t="s">
        <v>860</v>
      </c>
      <c r="BM95" s="144" t="s">
        <v>1841</v>
      </c>
    </row>
    <row r="96" spans="2:65" s="1" customFormat="1" ht="19.2">
      <c r="B96" s="34"/>
      <c r="D96" s="146" t="s">
        <v>141</v>
      </c>
      <c r="F96" s="147" t="s">
        <v>1839</v>
      </c>
      <c r="I96" s="148"/>
      <c r="L96" s="34"/>
      <c r="M96" s="149"/>
      <c r="T96" s="55"/>
      <c r="AT96" s="19" t="s">
        <v>141</v>
      </c>
      <c r="AU96" s="19" t="s">
        <v>81</v>
      </c>
    </row>
    <row r="97" spans="2:65" s="1" customFormat="1" ht="28.8">
      <c r="B97" s="34"/>
      <c r="D97" s="146" t="s">
        <v>462</v>
      </c>
      <c r="F97" s="189" t="s">
        <v>1842</v>
      </c>
      <c r="I97" s="148"/>
      <c r="L97" s="34"/>
      <c r="M97" s="149"/>
      <c r="T97" s="55"/>
      <c r="AT97" s="19" t="s">
        <v>462</v>
      </c>
      <c r="AU97" s="19" t="s">
        <v>81</v>
      </c>
    </row>
    <row r="98" spans="2:65" s="1" customFormat="1" ht="16.5" customHeight="1">
      <c r="B98" s="34"/>
      <c r="C98" s="133" t="s">
        <v>154</v>
      </c>
      <c r="D98" s="133" t="s">
        <v>134</v>
      </c>
      <c r="E98" s="134" t="s">
        <v>1843</v>
      </c>
      <c r="F98" s="135" t="s">
        <v>1844</v>
      </c>
      <c r="G98" s="136" t="s">
        <v>755</v>
      </c>
      <c r="H98" s="137">
        <v>1</v>
      </c>
      <c r="I98" s="138"/>
      <c r="J98" s="139">
        <f>ROUND(I98*H98,2)</f>
        <v>0</v>
      </c>
      <c r="K98" s="135" t="s">
        <v>138</v>
      </c>
      <c r="L98" s="34"/>
      <c r="M98" s="140" t="s">
        <v>19</v>
      </c>
      <c r="N98" s="141" t="s">
        <v>43</v>
      </c>
      <c r="P98" s="142">
        <f>O98*H98</f>
        <v>0</v>
      </c>
      <c r="Q98" s="142">
        <v>0</v>
      </c>
      <c r="R98" s="142">
        <f>Q98*H98</f>
        <v>0</v>
      </c>
      <c r="S98" s="142">
        <v>0</v>
      </c>
      <c r="T98" s="143">
        <f>S98*H98</f>
        <v>0</v>
      </c>
      <c r="AR98" s="144" t="s">
        <v>860</v>
      </c>
      <c r="AT98" s="144" t="s">
        <v>134</v>
      </c>
      <c r="AU98" s="144" t="s">
        <v>81</v>
      </c>
      <c r="AY98" s="19" t="s">
        <v>132</v>
      </c>
      <c r="BE98" s="145">
        <f>IF(N98="základní",J98,0)</f>
        <v>0</v>
      </c>
      <c r="BF98" s="145">
        <f>IF(N98="snížená",J98,0)</f>
        <v>0</v>
      </c>
      <c r="BG98" s="145">
        <f>IF(N98="zákl. přenesená",J98,0)</f>
        <v>0</v>
      </c>
      <c r="BH98" s="145">
        <f>IF(N98="sníž. přenesená",J98,0)</f>
        <v>0</v>
      </c>
      <c r="BI98" s="145">
        <f>IF(N98="nulová",J98,0)</f>
        <v>0</v>
      </c>
      <c r="BJ98" s="19" t="s">
        <v>79</v>
      </c>
      <c r="BK98" s="145">
        <f>ROUND(I98*H98,2)</f>
        <v>0</v>
      </c>
      <c r="BL98" s="19" t="s">
        <v>860</v>
      </c>
      <c r="BM98" s="144" t="s">
        <v>1845</v>
      </c>
    </row>
    <row r="99" spans="2:65" s="1" customFormat="1" ht="10.199999999999999">
      <c r="B99" s="34"/>
      <c r="D99" s="146" t="s">
        <v>141</v>
      </c>
      <c r="F99" s="147" t="s">
        <v>1844</v>
      </c>
      <c r="I99" s="148"/>
      <c r="L99" s="34"/>
      <c r="M99" s="149"/>
      <c r="T99" s="55"/>
      <c r="AT99" s="19" t="s">
        <v>141</v>
      </c>
      <c r="AU99" s="19" t="s">
        <v>81</v>
      </c>
    </row>
    <row r="100" spans="2:65" s="1" customFormat="1" ht="10.199999999999999">
      <c r="B100" s="34"/>
      <c r="D100" s="150" t="s">
        <v>143</v>
      </c>
      <c r="F100" s="151" t="s">
        <v>1846</v>
      </c>
      <c r="I100" s="148"/>
      <c r="L100" s="34"/>
      <c r="M100" s="149"/>
      <c r="T100" s="55"/>
      <c r="AT100" s="19" t="s">
        <v>143</v>
      </c>
      <c r="AU100" s="19" t="s">
        <v>81</v>
      </c>
    </row>
    <row r="101" spans="2:65" s="1" customFormat="1" ht="33" customHeight="1">
      <c r="B101" s="34"/>
      <c r="C101" s="133" t="s">
        <v>139</v>
      </c>
      <c r="D101" s="133" t="s">
        <v>134</v>
      </c>
      <c r="E101" s="134" t="s">
        <v>1847</v>
      </c>
      <c r="F101" s="135" t="s">
        <v>1848</v>
      </c>
      <c r="G101" s="136" t="s">
        <v>755</v>
      </c>
      <c r="H101" s="137">
        <v>1</v>
      </c>
      <c r="I101" s="138"/>
      <c r="J101" s="139">
        <f>ROUND(I101*H101,2)</f>
        <v>0</v>
      </c>
      <c r="K101" s="135" t="s">
        <v>138</v>
      </c>
      <c r="L101" s="34"/>
      <c r="M101" s="140" t="s">
        <v>19</v>
      </c>
      <c r="N101" s="141" t="s">
        <v>43</v>
      </c>
      <c r="P101" s="142">
        <f>O101*H101</f>
        <v>0</v>
      </c>
      <c r="Q101" s="142">
        <v>0</v>
      </c>
      <c r="R101" s="142">
        <f>Q101*H101</f>
        <v>0</v>
      </c>
      <c r="S101" s="142">
        <v>0</v>
      </c>
      <c r="T101" s="143">
        <f>S101*H101</f>
        <v>0</v>
      </c>
      <c r="AR101" s="144" t="s">
        <v>860</v>
      </c>
      <c r="AT101" s="144" t="s">
        <v>134</v>
      </c>
      <c r="AU101" s="144" t="s">
        <v>81</v>
      </c>
      <c r="AY101" s="19" t="s">
        <v>132</v>
      </c>
      <c r="BE101" s="145">
        <f>IF(N101="základní",J101,0)</f>
        <v>0</v>
      </c>
      <c r="BF101" s="145">
        <f>IF(N101="snížená",J101,0)</f>
        <v>0</v>
      </c>
      <c r="BG101" s="145">
        <f>IF(N101="zákl. přenesená",J101,0)</f>
        <v>0</v>
      </c>
      <c r="BH101" s="145">
        <f>IF(N101="sníž. přenesená",J101,0)</f>
        <v>0</v>
      </c>
      <c r="BI101" s="145">
        <f>IF(N101="nulová",J101,0)</f>
        <v>0</v>
      </c>
      <c r="BJ101" s="19" t="s">
        <v>79</v>
      </c>
      <c r="BK101" s="145">
        <f>ROUND(I101*H101,2)</f>
        <v>0</v>
      </c>
      <c r="BL101" s="19" t="s">
        <v>860</v>
      </c>
      <c r="BM101" s="144" t="s">
        <v>1849</v>
      </c>
    </row>
    <row r="102" spans="2:65" s="1" customFormat="1" ht="28.8">
      <c r="B102" s="34"/>
      <c r="D102" s="146" t="s">
        <v>141</v>
      </c>
      <c r="F102" s="147" t="s">
        <v>1850</v>
      </c>
      <c r="I102" s="148"/>
      <c r="L102" s="34"/>
      <c r="M102" s="149"/>
      <c r="T102" s="55"/>
      <c r="AT102" s="19" t="s">
        <v>141</v>
      </c>
      <c r="AU102" s="19" t="s">
        <v>81</v>
      </c>
    </row>
    <row r="103" spans="2:65" s="1" customFormat="1" ht="10.199999999999999">
      <c r="B103" s="34"/>
      <c r="D103" s="150" t="s">
        <v>143</v>
      </c>
      <c r="F103" s="151" t="s">
        <v>1851</v>
      </c>
      <c r="I103" s="148"/>
      <c r="L103" s="34"/>
      <c r="M103" s="149"/>
      <c r="T103" s="55"/>
      <c r="AT103" s="19" t="s">
        <v>143</v>
      </c>
      <c r="AU103" s="19" t="s">
        <v>81</v>
      </c>
    </row>
    <row r="104" spans="2:65" s="1" customFormat="1" ht="86.4">
      <c r="B104" s="34"/>
      <c r="D104" s="146" t="s">
        <v>462</v>
      </c>
      <c r="F104" s="189" t="s">
        <v>1852</v>
      </c>
      <c r="I104" s="148"/>
      <c r="L104" s="34"/>
      <c r="M104" s="149"/>
      <c r="T104" s="55"/>
      <c r="AT104" s="19" t="s">
        <v>462</v>
      </c>
      <c r="AU104" s="19" t="s">
        <v>81</v>
      </c>
    </row>
    <row r="105" spans="2:65" s="11" customFormat="1" ht="22.8" customHeight="1">
      <c r="B105" s="121"/>
      <c r="D105" s="122" t="s">
        <v>71</v>
      </c>
      <c r="E105" s="131" t="s">
        <v>1853</v>
      </c>
      <c r="F105" s="131" t="s">
        <v>1854</v>
      </c>
      <c r="I105" s="124"/>
      <c r="J105" s="132">
        <f>BK105</f>
        <v>0</v>
      </c>
      <c r="L105" s="121"/>
      <c r="M105" s="126"/>
      <c r="P105" s="127">
        <f>SUM(P106:P108)</f>
        <v>0</v>
      </c>
      <c r="R105" s="127">
        <f>SUM(R106:R108)</f>
        <v>0</v>
      </c>
      <c r="T105" s="128">
        <f>SUM(T106:T108)</f>
        <v>0</v>
      </c>
      <c r="AR105" s="122" t="s">
        <v>169</v>
      </c>
      <c r="AT105" s="129" t="s">
        <v>71</v>
      </c>
      <c r="AU105" s="129" t="s">
        <v>79</v>
      </c>
      <c r="AY105" s="122" t="s">
        <v>132</v>
      </c>
      <c r="BK105" s="130">
        <f>SUM(BK106:BK108)</f>
        <v>0</v>
      </c>
    </row>
    <row r="106" spans="2:65" s="1" customFormat="1" ht="21.75" customHeight="1">
      <c r="B106" s="34"/>
      <c r="C106" s="133" t="s">
        <v>169</v>
      </c>
      <c r="D106" s="133" t="s">
        <v>134</v>
      </c>
      <c r="E106" s="134" t="s">
        <v>1855</v>
      </c>
      <c r="F106" s="135" t="s">
        <v>1856</v>
      </c>
      <c r="G106" s="136" t="s">
        <v>755</v>
      </c>
      <c r="H106" s="137">
        <v>1</v>
      </c>
      <c r="I106" s="138"/>
      <c r="J106" s="139">
        <f>ROUND(I106*H106,2)</f>
        <v>0</v>
      </c>
      <c r="K106" s="135" t="s">
        <v>19</v>
      </c>
      <c r="L106" s="34"/>
      <c r="M106" s="140" t="s">
        <v>19</v>
      </c>
      <c r="N106" s="141" t="s">
        <v>43</v>
      </c>
      <c r="P106" s="142">
        <f>O106*H106</f>
        <v>0</v>
      </c>
      <c r="Q106" s="142">
        <v>0</v>
      </c>
      <c r="R106" s="142">
        <f>Q106*H106</f>
        <v>0</v>
      </c>
      <c r="S106" s="142">
        <v>0</v>
      </c>
      <c r="T106" s="143">
        <f>S106*H106</f>
        <v>0</v>
      </c>
      <c r="AR106" s="144" t="s">
        <v>860</v>
      </c>
      <c r="AT106" s="144" t="s">
        <v>134</v>
      </c>
      <c r="AU106" s="144" t="s">
        <v>81</v>
      </c>
      <c r="AY106" s="19" t="s">
        <v>132</v>
      </c>
      <c r="BE106" s="145">
        <f>IF(N106="základní",J106,0)</f>
        <v>0</v>
      </c>
      <c r="BF106" s="145">
        <f>IF(N106="snížená",J106,0)</f>
        <v>0</v>
      </c>
      <c r="BG106" s="145">
        <f>IF(N106="zákl. přenesená",J106,0)</f>
        <v>0</v>
      </c>
      <c r="BH106" s="145">
        <f>IF(N106="sníž. přenesená",J106,0)</f>
        <v>0</v>
      </c>
      <c r="BI106" s="145">
        <f>IF(N106="nulová",J106,0)</f>
        <v>0</v>
      </c>
      <c r="BJ106" s="19" t="s">
        <v>79</v>
      </c>
      <c r="BK106" s="145">
        <f>ROUND(I106*H106,2)</f>
        <v>0</v>
      </c>
      <c r="BL106" s="19" t="s">
        <v>860</v>
      </c>
      <c r="BM106" s="144" t="s">
        <v>1857</v>
      </c>
    </row>
    <row r="107" spans="2:65" s="1" customFormat="1" ht="10.199999999999999">
      <c r="B107" s="34"/>
      <c r="D107" s="146" t="s">
        <v>141</v>
      </c>
      <c r="F107" s="147" t="s">
        <v>1858</v>
      </c>
      <c r="I107" s="148"/>
      <c r="L107" s="34"/>
      <c r="M107" s="149"/>
      <c r="T107" s="55"/>
      <c r="AT107" s="19" t="s">
        <v>141</v>
      </c>
      <c r="AU107" s="19" t="s">
        <v>81</v>
      </c>
    </row>
    <row r="108" spans="2:65" s="1" customFormat="1" ht="163.19999999999999">
      <c r="B108" s="34"/>
      <c r="D108" s="146" t="s">
        <v>462</v>
      </c>
      <c r="F108" s="189" t="s">
        <v>1859</v>
      </c>
      <c r="I108" s="148"/>
      <c r="L108" s="34"/>
      <c r="M108" s="149"/>
      <c r="T108" s="55"/>
      <c r="AT108" s="19" t="s">
        <v>462</v>
      </c>
      <c r="AU108" s="19" t="s">
        <v>81</v>
      </c>
    </row>
    <row r="109" spans="2:65" s="11" customFormat="1" ht="22.8" customHeight="1">
      <c r="B109" s="121"/>
      <c r="D109" s="122" t="s">
        <v>71</v>
      </c>
      <c r="E109" s="131" t="s">
        <v>1860</v>
      </c>
      <c r="F109" s="131" t="s">
        <v>1861</v>
      </c>
      <c r="I109" s="124"/>
      <c r="J109" s="132">
        <f>BK109</f>
        <v>0</v>
      </c>
      <c r="L109" s="121"/>
      <c r="M109" s="126"/>
      <c r="P109" s="127">
        <f>SUM(P110:P114)</f>
        <v>0</v>
      </c>
      <c r="R109" s="127">
        <f>SUM(R110:R114)</f>
        <v>0</v>
      </c>
      <c r="T109" s="128">
        <f>SUM(T110:T114)</f>
        <v>0</v>
      </c>
      <c r="AR109" s="122" t="s">
        <v>169</v>
      </c>
      <c r="AT109" s="129" t="s">
        <v>71</v>
      </c>
      <c r="AU109" s="129" t="s">
        <v>79</v>
      </c>
      <c r="AY109" s="122" t="s">
        <v>132</v>
      </c>
      <c r="BK109" s="130">
        <f>SUM(BK110:BK114)</f>
        <v>0</v>
      </c>
    </row>
    <row r="110" spans="2:65" s="1" customFormat="1" ht="21.75" customHeight="1">
      <c r="B110" s="34"/>
      <c r="C110" s="133" t="s">
        <v>176</v>
      </c>
      <c r="D110" s="133" t="s">
        <v>134</v>
      </c>
      <c r="E110" s="134" t="s">
        <v>1862</v>
      </c>
      <c r="F110" s="135" t="s">
        <v>1863</v>
      </c>
      <c r="G110" s="136" t="s">
        <v>1864</v>
      </c>
      <c r="H110" s="137">
        <v>1</v>
      </c>
      <c r="I110" s="138"/>
      <c r="J110" s="139">
        <f>ROUND(I110*H110,2)</f>
        <v>0</v>
      </c>
      <c r="K110" s="135" t="s">
        <v>138</v>
      </c>
      <c r="L110" s="34"/>
      <c r="M110" s="140" t="s">
        <v>19</v>
      </c>
      <c r="N110" s="141" t="s">
        <v>43</v>
      </c>
      <c r="P110" s="142">
        <f>O110*H110</f>
        <v>0</v>
      </c>
      <c r="Q110" s="142">
        <v>0</v>
      </c>
      <c r="R110" s="142">
        <f>Q110*H110</f>
        <v>0</v>
      </c>
      <c r="S110" s="142">
        <v>0</v>
      </c>
      <c r="T110" s="143">
        <f>S110*H110</f>
        <v>0</v>
      </c>
      <c r="AR110" s="144" t="s">
        <v>860</v>
      </c>
      <c r="AT110" s="144" t="s">
        <v>134</v>
      </c>
      <c r="AU110" s="144" t="s">
        <v>81</v>
      </c>
      <c r="AY110" s="19" t="s">
        <v>132</v>
      </c>
      <c r="BE110" s="145">
        <f>IF(N110="základní",J110,0)</f>
        <v>0</v>
      </c>
      <c r="BF110" s="145">
        <f>IF(N110="snížená",J110,0)</f>
        <v>0</v>
      </c>
      <c r="BG110" s="145">
        <f>IF(N110="zákl. přenesená",J110,0)</f>
        <v>0</v>
      </c>
      <c r="BH110" s="145">
        <f>IF(N110="sníž. přenesená",J110,0)</f>
        <v>0</v>
      </c>
      <c r="BI110" s="145">
        <f>IF(N110="nulová",J110,0)</f>
        <v>0</v>
      </c>
      <c r="BJ110" s="19" t="s">
        <v>79</v>
      </c>
      <c r="BK110" s="145">
        <f>ROUND(I110*H110,2)</f>
        <v>0</v>
      </c>
      <c r="BL110" s="19" t="s">
        <v>860</v>
      </c>
      <c r="BM110" s="144" t="s">
        <v>1865</v>
      </c>
    </row>
    <row r="111" spans="2:65" s="1" customFormat="1" ht="10.199999999999999">
      <c r="B111" s="34"/>
      <c r="D111" s="146" t="s">
        <v>141</v>
      </c>
      <c r="F111" s="147" t="s">
        <v>1863</v>
      </c>
      <c r="I111" s="148"/>
      <c r="L111" s="34"/>
      <c r="M111" s="149"/>
      <c r="T111" s="55"/>
      <c r="AT111" s="19" t="s">
        <v>141</v>
      </c>
      <c r="AU111" s="19" t="s">
        <v>81</v>
      </c>
    </row>
    <row r="112" spans="2:65" s="1" customFormat="1" ht="10.199999999999999">
      <c r="B112" s="34"/>
      <c r="D112" s="150" t="s">
        <v>143</v>
      </c>
      <c r="F112" s="151" t="s">
        <v>1866</v>
      </c>
      <c r="I112" s="148"/>
      <c r="L112" s="34"/>
      <c r="M112" s="149"/>
      <c r="T112" s="55"/>
      <c r="AT112" s="19" t="s">
        <v>143</v>
      </c>
      <c r="AU112" s="19" t="s">
        <v>81</v>
      </c>
    </row>
    <row r="113" spans="2:65" s="1" customFormat="1" ht="16.5" customHeight="1">
      <c r="B113" s="34"/>
      <c r="C113" s="133" t="s">
        <v>183</v>
      </c>
      <c r="D113" s="133" t="s">
        <v>134</v>
      </c>
      <c r="E113" s="134" t="s">
        <v>1867</v>
      </c>
      <c r="F113" s="135" t="s">
        <v>1868</v>
      </c>
      <c r="G113" s="136" t="s">
        <v>755</v>
      </c>
      <c r="H113" s="137">
        <v>1</v>
      </c>
      <c r="I113" s="138"/>
      <c r="J113" s="139">
        <f>ROUND(I113*H113,2)</f>
        <v>0</v>
      </c>
      <c r="K113" s="135" t="s">
        <v>19</v>
      </c>
      <c r="L113" s="34"/>
      <c r="M113" s="140" t="s">
        <v>19</v>
      </c>
      <c r="N113" s="141" t="s">
        <v>43</v>
      </c>
      <c r="P113" s="142">
        <f>O113*H113</f>
        <v>0</v>
      </c>
      <c r="Q113" s="142">
        <v>0</v>
      </c>
      <c r="R113" s="142">
        <f>Q113*H113</f>
        <v>0</v>
      </c>
      <c r="S113" s="142">
        <v>0</v>
      </c>
      <c r="T113" s="143">
        <f>S113*H113</f>
        <v>0</v>
      </c>
      <c r="AR113" s="144" t="s">
        <v>860</v>
      </c>
      <c r="AT113" s="144" t="s">
        <v>134</v>
      </c>
      <c r="AU113" s="144" t="s">
        <v>81</v>
      </c>
      <c r="AY113" s="19" t="s">
        <v>132</v>
      </c>
      <c r="BE113" s="145">
        <f>IF(N113="základní",J113,0)</f>
        <v>0</v>
      </c>
      <c r="BF113" s="145">
        <f>IF(N113="snížená",J113,0)</f>
        <v>0</v>
      </c>
      <c r="BG113" s="145">
        <f>IF(N113="zákl. přenesená",J113,0)</f>
        <v>0</v>
      </c>
      <c r="BH113" s="145">
        <f>IF(N113="sníž. přenesená",J113,0)</f>
        <v>0</v>
      </c>
      <c r="BI113" s="145">
        <f>IF(N113="nulová",J113,0)</f>
        <v>0</v>
      </c>
      <c r="BJ113" s="19" t="s">
        <v>79</v>
      </c>
      <c r="BK113" s="145">
        <f>ROUND(I113*H113,2)</f>
        <v>0</v>
      </c>
      <c r="BL113" s="19" t="s">
        <v>860</v>
      </c>
      <c r="BM113" s="144" t="s">
        <v>1869</v>
      </c>
    </row>
    <row r="114" spans="2:65" s="1" customFormat="1" ht="10.199999999999999">
      <c r="B114" s="34"/>
      <c r="D114" s="146" t="s">
        <v>141</v>
      </c>
      <c r="F114" s="147" t="s">
        <v>1870</v>
      </c>
      <c r="I114" s="148"/>
      <c r="L114" s="34"/>
      <c r="M114" s="190"/>
      <c r="N114" s="191"/>
      <c r="O114" s="191"/>
      <c r="P114" s="191"/>
      <c r="Q114" s="191"/>
      <c r="R114" s="191"/>
      <c r="S114" s="191"/>
      <c r="T114" s="192"/>
      <c r="AT114" s="19" t="s">
        <v>141</v>
      </c>
      <c r="AU114" s="19" t="s">
        <v>81</v>
      </c>
    </row>
    <row r="115" spans="2:65" s="1" customFormat="1" ht="6.9" customHeight="1">
      <c r="B115" s="43"/>
      <c r="C115" s="44"/>
      <c r="D115" s="44"/>
      <c r="E115" s="44"/>
      <c r="F115" s="44"/>
      <c r="G115" s="44"/>
      <c r="H115" s="44"/>
      <c r="I115" s="44"/>
      <c r="J115" s="44"/>
      <c r="K115" s="44"/>
      <c r="L115" s="34"/>
    </row>
  </sheetData>
  <sheetProtection algorithmName="SHA-512" hashValue="6vHmhLAzGfMNqRxtAL+krbylyeaSCTmCS5LY505foFMBwQQUAlTcpJcB8tGS4/0nxdMtJhSPfMyD0CKNZbFI6w==" saltValue="W4rlhq4/HGgLpV5+ra0Mt20Ol2kNtkv/Nh2wXl9U4MwjoaoKlMM2zy/xkCJOrhrAinx4Lq0jwUtoc/6i/2PA5Q==" spinCount="100000" sheet="1" objects="1" scenarios="1" formatColumns="0" formatRows="0" autoFilter="0"/>
  <autoFilter ref="C88:K114" xr:uid="{00000000-0009-0000-0000-000005000000}"/>
  <mergeCells count="12">
    <mergeCell ref="E81:H81"/>
    <mergeCell ref="L2:V2"/>
    <mergeCell ref="E50:H50"/>
    <mergeCell ref="E52:H52"/>
    <mergeCell ref="E54:H54"/>
    <mergeCell ref="E77:H77"/>
    <mergeCell ref="E79:H79"/>
    <mergeCell ref="E7:H7"/>
    <mergeCell ref="E9:H9"/>
    <mergeCell ref="E11:H11"/>
    <mergeCell ref="E20:H20"/>
    <mergeCell ref="E29:H29"/>
  </mergeCells>
  <hyperlinks>
    <hyperlink ref="F94" r:id="rId1" xr:uid="{00000000-0004-0000-0500-000000000000}"/>
    <hyperlink ref="F100" r:id="rId2" xr:uid="{00000000-0004-0000-0500-000001000000}"/>
    <hyperlink ref="F103" r:id="rId3" xr:uid="{00000000-0004-0000-0500-000002000000}"/>
    <hyperlink ref="F112" r:id="rId4" xr:uid="{00000000-0004-0000-05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64"/>
  <sheetViews>
    <sheetView showGridLines="0" workbookViewId="0"/>
  </sheetViews>
  <sheetFormatPr defaultRowHeight="14.4"/>
  <cols>
    <col min="1" max="1" width="8.28515625" customWidth="1"/>
    <col min="2" max="2" width="1.7109375" customWidth="1"/>
    <col min="3" max="3" width="25" customWidth="1"/>
    <col min="4" max="4" width="75.85546875" customWidth="1"/>
    <col min="5" max="5" width="13.28515625" customWidth="1"/>
    <col min="6" max="6" width="20" customWidth="1"/>
    <col min="7" max="7" width="1.7109375" customWidth="1"/>
    <col min="8" max="8" width="8.28515625" customWidth="1"/>
  </cols>
  <sheetData>
    <row r="1" spans="2:8" ht="11.25" customHeight="1"/>
    <row r="2" spans="2:8" ht="36.9" customHeight="1"/>
    <row r="3" spans="2:8" ht="6.9" customHeight="1">
      <c r="B3" s="20"/>
      <c r="C3" s="21"/>
      <c r="D3" s="21"/>
      <c r="E3" s="21"/>
      <c r="F3" s="21"/>
      <c r="G3" s="21"/>
      <c r="H3" s="22"/>
    </row>
    <row r="4" spans="2:8" ht="24.9" customHeight="1">
      <c r="B4" s="22"/>
      <c r="C4" s="23" t="s">
        <v>1871</v>
      </c>
      <c r="H4" s="22"/>
    </row>
    <row r="5" spans="2:8" ht="12" customHeight="1">
      <c r="B5" s="22"/>
      <c r="C5" s="26" t="s">
        <v>13</v>
      </c>
      <c r="D5" s="326" t="s">
        <v>14</v>
      </c>
      <c r="E5" s="322"/>
      <c r="F5" s="322"/>
      <c r="H5" s="22"/>
    </row>
    <row r="6" spans="2:8" ht="36.9" customHeight="1">
      <c r="B6" s="22"/>
      <c r="C6" s="28" t="s">
        <v>16</v>
      </c>
      <c r="D6" s="323" t="s">
        <v>17</v>
      </c>
      <c r="E6" s="322"/>
      <c r="F6" s="322"/>
      <c r="H6" s="22"/>
    </row>
    <row r="7" spans="2:8" ht="16.5" customHeight="1">
      <c r="B7" s="22"/>
      <c r="C7" s="29" t="s">
        <v>23</v>
      </c>
      <c r="D7" s="51" t="str">
        <f>'Rekapitulace stavby'!AN8</f>
        <v>4. 6. 2024</v>
      </c>
      <c r="H7" s="22"/>
    </row>
    <row r="8" spans="2:8" s="1" customFormat="1" ht="10.8" customHeight="1">
      <c r="B8" s="34"/>
      <c r="H8" s="34"/>
    </row>
    <row r="9" spans="2:8" s="10" customFormat="1" ht="29.25" customHeight="1">
      <c r="B9" s="113"/>
      <c r="C9" s="114" t="s">
        <v>53</v>
      </c>
      <c r="D9" s="115" t="s">
        <v>54</v>
      </c>
      <c r="E9" s="115" t="s">
        <v>119</v>
      </c>
      <c r="F9" s="116" t="s">
        <v>1872</v>
      </c>
      <c r="H9" s="113"/>
    </row>
    <row r="10" spans="2:8" s="1" customFormat="1" ht="26.4" customHeight="1">
      <c r="B10" s="34"/>
      <c r="C10" s="203" t="s">
        <v>1873</v>
      </c>
      <c r="D10" s="203" t="s">
        <v>94</v>
      </c>
      <c r="H10" s="34"/>
    </row>
    <row r="11" spans="2:8" s="1" customFormat="1" ht="16.8" customHeight="1">
      <c r="B11" s="34"/>
      <c r="C11" s="204" t="s">
        <v>1149</v>
      </c>
      <c r="D11" s="205" t="s">
        <v>1149</v>
      </c>
      <c r="E11" s="206" t="s">
        <v>19</v>
      </c>
      <c r="F11" s="207">
        <v>36</v>
      </c>
      <c r="H11" s="34"/>
    </row>
    <row r="12" spans="2:8" s="1" customFormat="1" ht="16.8" customHeight="1">
      <c r="B12" s="34"/>
      <c r="C12" s="208" t="s">
        <v>1149</v>
      </c>
      <c r="D12" s="208" t="s">
        <v>1150</v>
      </c>
      <c r="E12" s="19" t="s">
        <v>19</v>
      </c>
      <c r="F12" s="209">
        <v>36</v>
      </c>
      <c r="H12" s="34"/>
    </row>
    <row r="13" spans="2:8" s="1" customFormat="1" ht="16.8" customHeight="1">
      <c r="B13" s="34"/>
      <c r="C13" s="210" t="s">
        <v>1874</v>
      </c>
      <c r="H13" s="34"/>
    </row>
    <row r="14" spans="2:8" s="1" customFormat="1" ht="16.8" customHeight="1">
      <c r="B14" s="34"/>
      <c r="C14" s="208" t="s">
        <v>1144</v>
      </c>
      <c r="D14" s="208" t="s">
        <v>1145</v>
      </c>
      <c r="E14" s="19" t="s">
        <v>137</v>
      </c>
      <c r="F14" s="209">
        <v>36</v>
      </c>
      <c r="H14" s="34"/>
    </row>
    <row r="15" spans="2:8" s="1" customFormat="1" ht="16.8" customHeight="1">
      <c r="B15" s="34"/>
      <c r="C15" s="208" t="s">
        <v>1137</v>
      </c>
      <c r="D15" s="208" t="s">
        <v>1138</v>
      </c>
      <c r="E15" s="19" t="s">
        <v>242</v>
      </c>
      <c r="F15" s="209">
        <v>1.98</v>
      </c>
      <c r="H15" s="34"/>
    </row>
    <row r="16" spans="2:8" s="1" customFormat="1" ht="16.8" customHeight="1">
      <c r="B16" s="34"/>
      <c r="C16" s="204" t="s">
        <v>1875</v>
      </c>
      <c r="D16" s="205" t="s">
        <v>1875</v>
      </c>
      <c r="E16" s="206" t="s">
        <v>19</v>
      </c>
      <c r="F16" s="207">
        <v>0</v>
      </c>
      <c r="H16" s="34"/>
    </row>
    <row r="17" spans="2:8" s="1" customFormat="1" ht="16.8" customHeight="1">
      <c r="B17" s="34"/>
      <c r="C17" s="208" t="s">
        <v>1875</v>
      </c>
      <c r="D17" s="208" t="s">
        <v>1876</v>
      </c>
      <c r="E17" s="19" t="s">
        <v>19</v>
      </c>
      <c r="F17" s="209">
        <v>0</v>
      </c>
      <c r="H17" s="34"/>
    </row>
    <row r="18" spans="2:8" s="1" customFormat="1" ht="16.8" customHeight="1">
      <c r="B18" s="34"/>
      <c r="C18" s="204" t="s">
        <v>1877</v>
      </c>
      <c r="D18" s="205" t="s">
        <v>1877</v>
      </c>
      <c r="E18" s="206" t="s">
        <v>19</v>
      </c>
      <c r="F18" s="207">
        <v>90</v>
      </c>
      <c r="H18" s="34"/>
    </row>
    <row r="19" spans="2:8" s="1" customFormat="1" ht="16.8" customHeight="1">
      <c r="B19" s="34"/>
      <c r="C19" s="208" t="s">
        <v>1877</v>
      </c>
      <c r="D19" s="208" t="s">
        <v>1734</v>
      </c>
      <c r="E19" s="19" t="s">
        <v>19</v>
      </c>
      <c r="F19" s="209">
        <v>90</v>
      </c>
      <c r="H19" s="34"/>
    </row>
    <row r="20" spans="2:8" s="1" customFormat="1" ht="16.8" customHeight="1">
      <c r="B20" s="34"/>
      <c r="C20" s="210" t="s">
        <v>1874</v>
      </c>
      <c r="H20" s="34"/>
    </row>
    <row r="21" spans="2:8" s="1" customFormat="1" ht="16.8" customHeight="1">
      <c r="B21" s="34"/>
      <c r="C21" s="208" t="s">
        <v>1137</v>
      </c>
      <c r="D21" s="208" t="s">
        <v>1138</v>
      </c>
      <c r="E21" s="19" t="s">
        <v>242</v>
      </c>
      <c r="F21" s="209">
        <v>9</v>
      </c>
      <c r="H21" s="34"/>
    </row>
    <row r="22" spans="2:8" s="1" customFormat="1" ht="16.8" customHeight="1">
      <c r="B22" s="34"/>
      <c r="C22" s="208" t="s">
        <v>1137</v>
      </c>
      <c r="D22" s="208" t="s">
        <v>1138</v>
      </c>
      <c r="E22" s="19" t="s">
        <v>242</v>
      </c>
      <c r="F22" s="209">
        <v>9</v>
      </c>
      <c r="H22" s="34"/>
    </row>
    <row r="23" spans="2:8" s="1" customFormat="1" ht="16.8" customHeight="1">
      <c r="B23" s="34"/>
      <c r="C23" s="208" t="s">
        <v>1137</v>
      </c>
      <c r="D23" s="208" t="s">
        <v>1138</v>
      </c>
      <c r="E23" s="19" t="s">
        <v>242</v>
      </c>
      <c r="F23" s="209">
        <v>9</v>
      </c>
      <c r="H23" s="34"/>
    </row>
    <row r="24" spans="2:8" s="1" customFormat="1" ht="16.8" customHeight="1">
      <c r="B24" s="34"/>
      <c r="C24" s="208" t="s">
        <v>1137</v>
      </c>
      <c r="D24" s="208" t="s">
        <v>1138</v>
      </c>
      <c r="E24" s="19" t="s">
        <v>242</v>
      </c>
      <c r="F24" s="209">
        <v>9</v>
      </c>
      <c r="H24" s="34"/>
    </row>
    <row r="25" spans="2:8" s="1" customFormat="1" ht="16.8" customHeight="1">
      <c r="B25" s="34"/>
      <c r="C25" s="204" t="s">
        <v>1007</v>
      </c>
      <c r="D25" s="205" t="s">
        <v>1008</v>
      </c>
      <c r="E25" s="206" t="s">
        <v>587</v>
      </c>
      <c r="F25" s="207">
        <v>1020</v>
      </c>
      <c r="H25" s="34"/>
    </row>
    <row r="26" spans="2:8" s="1" customFormat="1" ht="16.8" customHeight="1">
      <c r="B26" s="34"/>
      <c r="C26" s="210" t="s">
        <v>1874</v>
      </c>
      <c r="H26" s="34"/>
    </row>
    <row r="27" spans="2:8" s="1" customFormat="1" ht="20.399999999999999">
      <c r="B27" s="34"/>
      <c r="C27" s="208" t="s">
        <v>1387</v>
      </c>
      <c r="D27" s="208" t="s">
        <v>1388</v>
      </c>
      <c r="E27" s="19" t="s">
        <v>422</v>
      </c>
      <c r="F27" s="209">
        <v>1515</v>
      </c>
      <c r="H27" s="34"/>
    </row>
    <row r="28" spans="2:8" s="1" customFormat="1" ht="16.8" customHeight="1">
      <c r="B28" s="34"/>
      <c r="C28" s="208" t="s">
        <v>1399</v>
      </c>
      <c r="D28" s="208" t="s">
        <v>1400</v>
      </c>
      <c r="E28" s="19" t="s">
        <v>422</v>
      </c>
      <c r="F28" s="209">
        <v>1020</v>
      </c>
      <c r="H28" s="34"/>
    </row>
    <row r="29" spans="2:8" s="1" customFormat="1" ht="16.8" customHeight="1">
      <c r="B29" s="34"/>
      <c r="C29" s="204" t="s">
        <v>1010</v>
      </c>
      <c r="D29" s="205" t="s">
        <v>1011</v>
      </c>
      <c r="E29" s="206" t="s">
        <v>587</v>
      </c>
      <c r="F29" s="207">
        <v>119</v>
      </c>
      <c r="H29" s="34"/>
    </row>
    <row r="30" spans="2:8" s="1" customFormat="1" ht="16.8" customHeight="1">
      <c r="B30" s="34"/>
      <c r="C30" s="210" t="s">
        <v>1874</v>
      </c>
      <c r="H30" s="34"/>
    </row>
    <row r="31" spans="2:8" s="1" customFormat="1" ht="20.399999999999999">
      <c r="B31" s="34"/>
      <c r="C31" s="208" t="s">
        <v>1192</v>
      </c>
      <c r="D31" s="208" t="s">
        <v>1193</v>
      </c>
      <c r="E31" s="19" t="s">
        <v>422</v>
      </c>
      <c r="F31" s="209">
        <v>119</v>
      </c>
      <c r="H31" s="34"/>
    </row>
    <row r="32" spans="2:8" s="1" customFormat="1" ht="16.8" customHeight="1">
      <c r="B32" s="34"/>
      <c r="C32" s="208" t="s">
        <v>1202</v>
      </c>
      <c r="D32" s="208" t="s">
        <v>1203</v>
      </c>
      <c r="E32" s="19" t="s">
        <v>422</v>
      </c>
      <c r="F32" s="209">
        <v>119</v>
      </c>
      <c r="H32" s="34"/>
    </row>
    <row r="33" spans="2:8" s="1" customFormat="1" ht="16.8" customHeight="1">
      <c r="B33" s="34"/>
      <c r="C33" s="204" t="s">
        <v>1013</v>
      </c>
      <c r="D33" s="205" t="s">
        <v>1014</v>
      </c>
      <c r="E33" s="206" t="s">
        <v>196</v>
      </c>
      <c r="F33" s="207">
        <v>30</v>
      </c>
      <c r="H33" s="34"/>
    </row>
    <row r="34" spans="2:8" s="1" customFormat="1" ht="16.8" customHeight="1">
      <c r="B34" s="34"/>
      <c r="C34" s="210" t="s">
        <v>1874</v>
      </c>
      <c r="H34" s="34"/>
    </row>
    <row r="35" spans="2:8" s="1" customFormat="1" ht="16.8" customHeight="1">
      <c r="B35" s="34"/>
      <c r="C35" s="208" t="s">
        <v>1372</v>
      </c>
      <c r="D35" s="208" t="s">
        <v>1373</v>
      </c>
      <c r="E35" s="19" t="s">
        <v>196</v>
      </c>
      <c r="F35" s="209">
        <v>31.5</v>
      </c>
      <c r="H35" s="34"/>
    </row>
    <row r="36" spans="2:8" s="1" customFormat="1" ht="16.8" customHeight="1">
      <c r="B36" s="34"/>
      <c r="C36" s="208" t="s">
        <v>1369</v>
      </c>
      <c r="D36" s="208" t="s">
        <v>1370</v>
      </c>
      <c r="E36" s="19" t="s">
        <v>196</v>
      </c>
      <c r="F36" s="209">
        <v>30</v>
      </c>
      <c r="H36" s="34"/>
    </row>
    <row r="37" spans="2:8" s="1" customFormat="1" ht="16.8" customHeight="1">
      <c r="B37" s="34"/>
      <c r="C37" s="204" t="s">
        <v>1015</v>
      </c>
      <c r="D37" s="205" t="s">
        <v>1016</v>
      </c>
      <c r="E37" s="206" t="s">
        <v>137</v>
      </c>
      <c r="F37" s="207">
        <v>70</v>
      </c>
      <c r="H37" s="34"/>
    </row>
    <row r="38" spans="2:8" s="1" customFormat="1" ht="16.8" customHeight="1">
      <c r="B38" s="34"/>
      <c r="C38" s="210" t="s">
        <v>1874</v>
      </c>
      <c r="H38" s="34"/>
    </row>
    <row r="39" spans="2:8" s="1" customFormat="1" ht="16.8" customHeight="1">
      <c r="B39" s="34"/>
      <c r="C39" s="208" t="s">
        <v>1177</v>
      </c>
      <c r="D39" s="208" t="s">
        <v>1178</v>
      </c>
      <c r="E39" s="19" t="s">
        <v>137</v>
      </c>
      <c r="F39" s="209">
        <v>70</v>
      </c>
      <c r="H39" s="34"/>
    </row>
    <row r="40" spans="2:8" s="1" customFormat="1" ht="16.8" customHeight="1">
      <c r="B40" s="34"/>
      <c r="C40" s="208" t="s">
        <v>1167</v>
      </c>
      <c r="D40" s="208" t="s">
        <v>1168</v>
      </c>
      <c r="E40" s="19" t="s">
        <v>137</v>
      </c>
      <c r="F40" s="209">
        <v>70</v>
      </c>
      <c r="H40" s="34"/>
    </row>
    <row r="41" spans="2:8" s="1" customFormat="1" ht="16.8" customHeight="1">
      <c r="B41" s="34"/>
      <c r="C41" s="208" t="s">
        <v>1172</v>
      </c>
      <c r="D41" s="208" t="s">
        <v>1173</v>
      </c>
      <c r="E41" s="19" t="s">
        <v>137</v>
      </c>
      <c r="F41" s="209">
        <v>70</v>
      </c>
      <c r="H41" s="34"/>
    </row>
    <row r="42" spans="2:8" s="1" customFormat="1" ht="20.399999999999999">
      <c r="B42" s="34"/>
      <c r="C42" s="208" t="s">
        <v>1158</v>
      </c>
      <c r="D42" s="208" t="s">
        <v>1159</v>
      </c>
      <c r="E42" s="19" t="s">
        <v>137</v>
      </c>
      <c r="F42" s="209">
        <v>140</v>
      </c>
      <c r="H42" s="34"/>
    </row>
    <row r="43" spans="2:8" s="1" customFormat="1" ht="16.8" customHeight="1">
      <c r="B43" s="34"/>
      <c r="C43" s="208" t="s">
        <v>1248</v>
      </c>
      <c r="D43" s="208" t="s">
        <v>1249</v>
      </c>
      <c r="E43" s="19" t="s">
        <v>137</v>
      </c>
      <c r="F43" s="209">
        <v>77</v>
      </c>
      <c r="H43" s="34"/>
    </row>
    <row r="44" spans="2:8" s="1" customFormat="1" ht="16.8" customHeight="1">
      <c r="B44" s="34"/>
      <c r="C44" s="208" t="s">
        <v>1248</v>
      </c>
      <c r="D44" s="208" t="s">
        <v>1249</v>
      </c>
      <c r="E44" s="19" t="s">
        <v>137</v>
      </c>
      <c r="F44" s="209">
        <v>92</v>
      </c>
      <c r="H44" s="34"/>
    </row>
    <row r="45" spans="2:8" s="1" customFormat="1" ht="20.399999999999999">
      <c r="B45" s="34"/>
      <c r="C45" s="208" t="s">
        <v>1607</v>
      </c>
      <c r="D45" s="208" t="s">
        <v>1608</v>
      </c>
      <c r="E45" s="19" t="s">
        <v>137</v>
      </c>
      <c r="F45" s="209">
        <v>140</v>
      </c>
      <c r="H45" s="34"/>
    </row>
    <row r="46" spans="2:8" s="1" customFormat="1" ht="20.399999999999999">
      <c r="B46" s="34"/>
      <c r="C46" s="208" t="s">
        <v>1607</v>
      </c>
      <c r="D46" s="208" t="s">
        <v>1608</v>
      </c>
      <c r="E46" s="19" t="s">
        <v>137</v>
      </c>
      <c r="F46" s="209">
        <v>70</v>
      </c>
      <c r="H46" s="34"/>
    </row>
    <row r="47" spans="2:8" s="1" customFormat="1" ht="20.399999999999999">
      <c r="B47" s="34"/>
      <c r="C47" s="208" t="s">
        <v>1607</v>
      </c>
      <c r="D47" s="208" t="s">
        <v>1608</v>
      </c>
      <c r="E47" s="19" t="s">
        <v>137</v>
      </c>
      <c r="F47" s="209">
        <v>140</v>
      </c>
      <c r="H47" s="34"/>
    </row>
    <row r="48" spans="2:8" s="1" customFormat="1" ht="20.399999999999999">
      <c r="B48" s="34"/>
      <c r="C48" s="208" t="s">
        <v>1607</v>
      </c>
      <c r="D48" s="208" t="s">
        <v>1608</v>
      </c>
      <c r="E48" s="19" t="s">
        <v>137</v>
      </c>
      <c r="F48" s="209">
        <v>70</v>
      </c>
      <c r="H48" s="34"/>
    </row>
    <row r="49" spans="2:8" s="1" customFormat="1" ht="20.399999999999999">
      <c r="B49" s="34"/>
      <c r="C49" s="208" t="s">
        <v>1607</v>
      </c>
      <c r="D49" s="208" t="s">
        <v>1608</v>
      </c>
      <c r="E49" s="19" t="s">
        <v>137</v>
      </c>
      <c r="F49" s="209">
        <v>140</v>
      </c>
      <c r="H49" s="34"/>
    </row>
    <row r="50" spans="2:8" s="1" customFormat="1" ht="16.8" customHeight="1">
      <c r="B50" s="34"/>
      <c r="C50" s="208" t="s">
        <v>1270</v>
      </c>
      <c r="D50" s="208" t="s">
        <v>1271</v>
      </c>
      <c r="E50" s="19" t="s">
        <v>212</v>
      </c>
      <c r="F50" s="209">
        <v>1.26</v>
      </c>
      <c r="H50" s="34"/>
    </row>
    <row r="51" spans="2:8" s="1" customFormat="1" ht="16.8" customHeight="1">
      <c r="B51" s="34"/>
      <c r="C51" s="208" t="s">
        <v>1270</v>
      </c>
      <c r="D51" s="208" t="s">
        <v>1271</v>
      </c>
      <c r="E51" s="19" t="s">
        <v>212</v>
      </c>
      <c r="F51" s="209">
        <v>5.36</v>
      </c>
      <c r="H51" s="34"/>
    </row>
    <row r="52" spans="2:8" s="1" customFormat="1" ht="16.8" customHeight="1">
      <c r="B52" s="34"/>
      <c r="C52" s="208" t="s">
        <v>1270</v>
      </c>
      <c r="D52" s="208" t="s">
        <v>1271</v>
      </c>
      <c r="E52" s="19" t="s">
        <v>212</v>
      </c>
      <c r="F52" s="209">
        <v>8.0399999999999991</v>
      </c>
      <c r="H52" s="34"/>
    </row>
    <row r="53" spans="2:8" s="1" customFormat="1" ht="16.8" customHeight="1">
      <c r="B53" s="34"/>
      <c r="C53" s="208" t="s">
        <v>1270</v>
      </c>
      <c r="D53" s="208" t="s">
        <v>1271</v>
      </c>
      <c r="E53" s="19" t="s">
        <v>212</v>
      </c>
      <c r="F53" s="209">
        <v>8.0399999999999991</v>
      </c>
      <c r="H53" s="34"/>
    </row>
    <row r="54" spans="2:8" s="1" customFormat="1" ht="16.8" customHeight="1">
      <c r="B54" s="34"/>
      <c r="C54" s="208" t="s">
        <v>1270</v>
      </c>
      <c r="D54" s="208" t="s">
        <v>1271</v>
      </c>
      <c r="E54" s="19" t="s">
        <v>212</v>
      </c>
      <c r="F54" s="209">
        <v>5.36</v>
      </c>
      <c r="H54" s="34"/>
    </row>
    <row r="55" spans="2:8" s="1" customFormat="1" ht="16.8" customHeight="1">
      <c r="B55" s="34"/>
      <c r="C55" s="208" t="s">
        <v>1270</v>
      </c>
      <c r="D55" s="208" t="s">
        <v>1271</v>
      </c>
      <c r="E55" s="19" t="s">
        <v>212</v>
      </c>
      <c r="F55" s="209">
        <v>14.6</v>
      </c>
      <c r="H55" s="34"/>
    </row>
    <row r="56" spans="2:8" s="1" customFormat="1" ht="16.8" customHeight="1">
      <c r="B56" s="34"/>
      <c r="C56" s="208" t="s">
        <v>1211</v>
      </c>
      <c r="D56" s="208" t="s">
        <v>1212</v>
      </c>
      <c r="E56" s="19" t="s">
        <v>1213</v>
      </c>
      <c r="F56" s="209">
        <v>10.5</v>
      </c>
      <c r="H56" s="34"/>
    </row>
    <row r="57" spans="2:8" s="1" customFormat="1" ht="16.8" customHeight="1">
      <c r="B57" s="34"/>
      <c r="C57" s="208" t="s">
        <v>1182</v>
      </c>
      <c r="D57" s="208" t="s">
        <v>1104</v>
      </c>
      <c r="E57" s="19" t="s">
        <v>242</v>
      </c>
      <c r="F57" s="209">
        <v>14</v>
      </c>
      <c r="H57" s="34"/>
    </row>
    <row r="58" spans="2:8" s="1" customFormat="1" ht="16.8" customHeight="1">
      <c r="B58" s="34"/>
      <c r="C58" s="204" t="s">
        <v>1017</v>
      </c>
      <c r="D58" s="205" t="s">
        <v>1018</v>
      </c>
      <c r="E58" s="206" t="s">
        <v>137</v>
      </c>
      <c r="F58" s="207">
        <v>15</v>
      </c>
      <c r="H58" s="34"/>
    </row>
    <row r="59" spans="2:8" s="1" customFormat="1" ht="16.8" customHeight="1">
      <c r="B59" s="34"/>
      <c r="C59" s="210" t="s">
        <v>1874</v>
      </c>
      <c r="H59" s="34"/>
    </row>
    <row r="60" spans="2:8" s="1" customFormat="1" ht="16.8" customHeight="1">
      <c r="B60" s="34"/>
      <c r="C60" s="208" t="s">
        <v>1167</v>
      </c>
      <c r="D60" s="208" t="s">
        <v>1168</v>
      </c>
      <c r="E60" s="19" t="s">
        <v>137</v>
      </c>
      <c r="F60" s="209">
        <v>55</v>
      </c>
      <c r="H60" s="34"/>
    </row>
    <row r="61" spans="2:8" s="1" customFormat="1" ht="16.8" customHeight="1">
      <c r="B61" s="34"/>
      <c r="C61" s="208" t="s">
        <v>1334</v>
      </c>
      <c r="D61" s="208" t="s">
        <v>1173</v>
      </c>
      <c r="E61" s="19" t="s">
        <v>137</v>
      </c>
      <c r="F61" s="209">
        <v>55</v>
      </c>
      <c r="H61" s="34"/>
    </row>
    <row r="62" spans="2:8" s="1" customFormat="1" ht="20.399999999999999">
      <c r="B62" s="34"/>
      <c r="C62" s="208" t="s">
        <v>1158</v>
      </c>
      <c r="D62" s="208" t="s">
        <v>1159</v>
      </c>
      <c r="E62" s="19" t="s">
        <v>137</v>
      </c>
      <c r="F62" s="209">
        <v>110</v>
      </c>
      <c r="H62" s="34"/>
    </row>
    <row r="63" spans="2:8" s="1" customFormat="1" ht="16.8" customHeight="1">
      <c r="B63" s="34"/>
      <c r="C63" s="208" t="s">
        <v>1633</v>
      </c>
      <c r="D63" s="208" t="s">
        <v>1634</v>
      </c>
      <c r="E63" s="19" t="s">
        <v>137</v>
      </c>
      <c r="F63" s="209">
        <v>15</v>
      </c>
      <c r="H63" s="34"/>
    </row>
    <row r="64" spans="2:8" s="1" customFormat="1" ht="16.8" customHeight="1">
      <c r="B64" s="34"/>
      <c r="C64" s="208" t="s">
        <v>1633</v>
      </c>
      <c r="D64" s="208" t="s">
        <v>1634</v>
      </c>
      <c r="E64" s="19" t="s">
        <v>137</v>
      </c>
      <c r="F64" s="209">
        <v>15</v>
      </c>
      <c r="H64" s="34"/>
    </row>
    <row r="65" spans="2:8" s="1" customFormat="1" ht="16.8" customHeight="1">
      <c r="B65" s="34"/>
      <c r="C65" s="208" t="s">
        <v>1633</v>
      </c>
      <c r="D65" s="208" t="s">
        <v>1634</v>
      </c>
      <c r="E65" s="19" t="s">
        <v>137</v>
      </c>
      <c r="F65" s="209">
        <v>15</v>
      </c>
      <c r="H65" s="34"/>
    </row>
    <row r="66" spans="2:8" s="1" customFormat="1" ht="16.8" customHeight="1">
      <c r="B66" s="34"/>
      <c r="C66" s="208" t="s">
        <v>1633</v>
      </c>
      <c r="D66" s="208" t="s">
        <v>1634</v>
      </c>
      <c r="E66" s="19" t="s">
        <v>137</v>
      </c>
      <c r="F66" s="209">
        <v>15</v>
      </c>
      <c r="H66" s="34"/>
    </row>
    <row r="67" spans="2:8" s="1" customFormat="1" ht="16.8" customHeight="1">
      <c r="B67" s="34"/>
      <c r="C67" s="208" t="s">
        <v>1633</v>
      </c>
      <c r="D67" s="208" t="s">
        <v>1634</v>
      </c>
      <c r="E67" s="19" t="s">
        <v>137</v>
      </c>
      <c r="F67" s="209">
        <v>15</v>
      </c>
      <c r="H67" s="34"/>
    </row>
    <row r="68" spans="2:8" s="1" customFormat="1" ht="16.8" customHeight="1">
      <c r="B68" s="34"/>
      <c r="C68" s="208" t="s">
        <v>1248</v>
      </c>
      <c r="D68" s="208" t="s">
        <v>1249</v>
      </c>
      <c r="E68" s="19" t="s">
        <v>137</v>
      </c>
      <c r="F68" s="209">
        <v>15</v>
      </c>
      <c r="H68" s="34"/>
    </row>
    <row r="69" spans="2:8" s="1" customFormat="1" ht="16.8" customHeight="1">
      <c r="B69" s="34"/>
      <c r="C69" s="208" t="s">
        <v>1248</v>
      </c>
      <c r="D69" s="208" t="s">
        <v>1249</v>
      </c>
      <c r="E69" s="19" t="s">
        <v>137</v>
      </c>
      <c r="F69" s="209">
        <v>92</v>
      </c>
      <c r="H69" s="34"/>
    </row>
    <row r="70" spans="2:8" s="1" customFormat="1" ht="16.8" customHeight="1">
      <c r="B70" s="34"/>
      <c r="C70" s="208" t="s">
        <v>1620</v>
      </c>
      <c r="D70" s="208" t="s">
        <v>1621</v>
      </c>
      <c r="E70" s="19" t="s">
        <v>137</v>
      </c>
      <c r="F70" s="209">
        <v>30</v>
      </c>
      <c r="H70" s="34"/>
    </row>
    <row r="71" spans="2:8" s="1" customFormat="1" ht="16.8" customHeight="1">
      <c r="B71" s="34"/>
      <c r="C71" s="208" t="s">
        <v>1620</v>
      </c>
      <c r="D71" s="208" t="s">
        <v>1621</v>
      </c>
      <c r="E71" s="19" t="s">
        <v>137</v>
      </c>
      <c r="F71" s="209">
        <v>30</v>
      </c>
      <c r="H71" s="34"/>
    </row>
    <row r="72" spans="2:8" s="1" customFormat="1" ht="16.8" customHeight="1">
      <c r="B72" s="34"/>
      <c r="C72" s="208" t="s">
        <v>1620</v>
      </c>
      <c r="D72" s="208" t="s">
        <v>1621</v>
      </c>
      <c r="E72" s="19" t="s">
        <v>137</v>
      </c>
      <c r="F72" s="209">
        <v>30</v>
      </c>
      <c r="H72" s="34"/>
    </row>
    <row r="73" spans="2:8" s="1" customFormat="1" ht="16.8" customHeight="1">
      <c r="B73" s="34"/>
      <c r="C73" s="208" t="s">
        <v>1620</v>
      </c>
      <c r="D73" s="208" t="s">
        <v>1621</v>
      </c>
      <c r="E73" s="19" t="s">
        <v>137</v>
      </c>
      <c r="F73" s="209">
        <v>30</v>
      </c>
      <c r="H73" s="34"/>
    </row>
    <row r="74" spans="2:8" s="1" customFormat="1" ht="16.8" customHeight="1">
      <c r="B74" s="34"/>
      <c r="C74" s="208" t="s">
        <v>1620</v>
      </c>
      <c r="D74" s="208" t="s">
        <v>1621</v>
      </c>
      <c r="E74" s="19" t="s">
        <v>137</v>
      </c>
      <c r="F74" s="209">
        <v>30</v>
      </c>
      <c r="H74" s="34"/>
    </row>
    <row r="75" spans="2:8" s="1" customFormat="1" ht="16.8" customHeight="1">
      <c r="B75" s="34"/>
      <c r="C75" s="208" t="s">
        <v>1270</v>
      </c>
      <c r="D75" s="208" t="s">
        <v>1271</v>
      </c>
      <c r="E75" s="19" t="s">
        <v>212</v>
      </c>
      <c r="F75" s="209">
        <v>5.36</v>
      </c>
      <c r="H75" s="34"/>
    </row>
    <row r="76" spans="2:8" s="1" customFormat="1" ht="16.8" customHeight="1">
      <c r="B76" s="34"/>
      <c r="C76" s="208" t="s">
        <v>1270</v>
      </c>
      <c r="D76" s="208" t="s">
        <v>1271</v>
      </c>
      <c r="E76" s="19" t="s">
        <v>212</v>
      </c>
      <c r="F76" s="209">
        <v>5.36</v>
      </c>
      <c r="H76" s="34"/>
    </row>
    <row r="77" spans="2:8" s="1" customFormat="1" ht="16.8" customHeight="1">
      <c r="B77" s="34"/>
      <c r="C77" s="208" t="s">
        <v>1270</v>
      </c>
      <c r="D77" s="208" t="s">
        <v>1271</v>
      </c>
      <c r="E77" s="19" t="s">
        <v>212</v>
      </c>
      <c r="F77" s="209">
        <v>14.6</v>
      </c>
      <c r="H77" s="34"/>
    </row>
    <row r="78" spans="2:8" s="1" customFormat="1" ht="16.8" customHeight="1">
      <c r="B78" s="34"/>
      <c r="C78" s="208" t="s">
        <v>1270</v>
      </c>
      <c r="D78" s="208" t="s">
        <v>1271</v>
      </c>
      <c r="E78" s="19" t="s">
        <v>212</v>
      </c>
      <c r="F78" s="209">
        <v>8.0399999999999991</v>
      </c>
      <c r="H78" s="34"/>
    </row>
    <row r="79" spans="2:8" s="1" customFormat="1" ht="16.8" customHeight="1">
      <c r="B79" s="34"/>
      <c r="C79" s="208" t="s">
        <v>1270</v>
      </c>
      <c r="D79" s="208" t="s">
        <v>1271</v>
      </c>
      <c r="E79" s="19" t="s">
        <v>212</v>
      </c>
      <c r="F79" s="209">
        <v>8.0399999999999991</v>
      </c>
      <c r="H79" s="34"/>
    </row>
    <row r="80" spans="2:8" s="1" customFormat="1" ht="16.8" customHeight="1">
      <c r="B80" s="34"/>
      <c r="C80" s="208" t="s">
        <v>1405</v>
      </c>
      <c r="D80" s="208" t="s">
        <v>1271</v>
      </c>
      <c r="E80" s="19" t="s">
        <v>212</v>
      </c>
      <c r="F80" s="209">
        <v>0.55000000000000004</v>
      </c>
      <c r="H80" s="34"/>
    </row>
    <row r="81" spans="2:8" s="1" customFormat="1" ht="16.8" customHeight="1">
      <c r="B81" s="34"/>
      <c r="C81" s="208" t="s">
        <v>1211</v>
      </c>
      <c r="D81" s="208" t="s">
        <v>1212</v>
      </c>
      <c r="E81" s="19" t="s">
        <v>1213</v>
      </c>
      <c r="F81" s="209">
        <v>1.5</v>
      </c>
      <c r="H81" s="34"/>
    </row>
    <row r="82" spans="2:8" s="1" customFormat="1" ht="16.8" customHeight="1">
      <c r="B82" s="34"/>
      <c r="C82" s="204" t="s">
        <v>1019</v>
      </c>
      <c r="D82" s="205" t="s">
        <v>1020</v>
      </c>
      <c r="E82" s="206" t="s">
        <v>137</v>
      </c>
      <c r="F82" s="207">
        <v>40</v>
      </c>
      <c r="H82" s="34"/>
    </row>
    <row r="83" spans="2:8" s="1" customFormat="1" ht="16.8" customHeight="1">
      <c r="B83" s="34"/>
      <c r="C83" s="210" t="s">
        <v>1874</v>
      </c>
      <c r="H83" s="34"/>
    </row>
    <row r="84" spans="2:8" s="1" customFormat="1" ht="16.8" customHeight="1">
      <c r="B84" s="34"/>
      <c r="C84" s="208" t="s">
        <v>1345</v>
      </c>
      <c r="D84" s="208" t="s">
        <v>1346</v>
      </c>
      <c r="E84" s="19" t="s">
        <v>212</v>
      </c>
      <c r="F84" s="209">
        <v>6</v>
      </c>
      <c r="H84" s="34"/>
    </row>
    <row r="85" spans="2:8" s="1" customFormat="1" ht="16.8" customHeight="1">
      <c r="B85" s="34"/>
      <c r="C85" s="208" t="s">
        <v>1167</v>
      </c>
      <c r="D85" s="208" t="s">
        <v>1168</v>
      </c>
      <c r="E85" s="19" t="s">
        <v>137</v>
      </c>
      <c r="F85" s="209">
        <v>55</v>
      </c>
      <c r="H85" s="34"/>
    </row>
    <row r="86" spans="2:8" s="1" customFormat="1" ht="16.8" customHeight="1">
      <c r="B86" s="34"/>
      <c r="C86" s="208" t="s">
        <v>1334</v>
      </c>
      <c r="D86" s="208" t="s">
        <v>1173</v>
      </c>
      <c r="E86" s="19" t="s">
        <v>137</v>
      </c>
      <c r="F86" s="209">
        <v>55</v>
      </c>
      <c r="H86" s="34"/>
    </row>
    <row r="87" spans="2:8" s="1" customFormat="1" ht="20.399999999999999">
      <c r="B87" s="34"/>
      <c r="C87" s="208" t="s">
        <v>1158</v>
      </c>
      <c r="D87" s="208" t="s">
        <v>1159</v>
      </c>
      <c r="E87" s="19" t="s">
        <v>137</v>
      </c>
      <c r="F87" s="209">
        <v>110</v>
      </c>
      <c r="H87" s="34"/>
    </row>
    <row r="88" spans="2:8" s="1" customFormat="1" ht="16.8" customHeight="1">
      <c r="B88" s="34"/>
      <c r="C88" s="208" t="s">
        <v>1376</v>
      </c>
      <c r="D88" s="208" t="s">
        <v>1377</v>
      </c>
      <c r="E88" s="19" t="s">
        <v>137</v>
      </c>
      <c r="F88" s="209">
        <v>40</v>
      </c>
      <c r="H88" s="34"/>
    </row>
    <row r="89" spans="2:8" s="1" customFormat="1" ht="16.8" customHeight="1">
      <c r="B89" s="34"/>
      <c r="C89" s="208" t="s">
        <v>1376</v>
      </c>
      <c r="D89" s="208" t="s">
        <v>1377</v>
      </c>
      <c r="E89" s="19" t="s">
        <v>137</v>
      </c>
      <c r="F89" s="209">
        <v>40</v>
      </c>
      <c r="H89" s="34"/>
    </row>
    <row r="90" spans="2:8" s="1" customFormat="1" ht="16.8" customHeight="1">
      <c r="B90" s="34"/>
      <c r="C90" s="208" t="s">
        <v>1270</v>
      </c>
      <c r="D90" s="208" t="s">
        <v>1271</v>
      </c>
      <c r="E90" s="19" t="s">
        <v>212</v>
      </c>
      <c r="F90" s="209">
        <v>14.6</v>
      </c>
      <c r="H90" s="34"/>
    </row>
    <row r="91" spans="2:8" s="1" customFormat="1" ht="16.8" customHeight="1">
      <c r="B91" s="34"/>
      <c r="C91" s="208" t="s">
        <v>1405</v>
      </c>
      <c r="D91" s="208" t="s">
        <v>1271</v>
      </c>
      <c r="E91" s="19" t="s">
        <v>212</v>
      </c>
      <c r="F91" s="209">
        <v>0.55000000000000004</v>
      </c>
      <c r="H91" s="34"/>
    </row>
    <row r="92" spans="2:8" s="1" customFormat="1" ht="16.8" customHeight="1">
      <c r="B92" s="34"/>
      <c r="C92" s="208" t="s">
        <v>1361</v>
      </c>
      <c r="D92" s="208" t="s">
        <v>1362</v>
      </c>
      <c r="E92" s="19" t="s">
        <v>137</v>
      </c>
      <c r="F92" s="209">
        <v>32</v>
      </c>
      <c r="H92" s="34"/>
    </row>
    <row r="93" spans="2:8" s="1" customFormat="1" ht="16.8" customHeight="1">
      <c r="B93" s="34"/>
      <c r="C93" s="208" t="s">
        <v>1365</v>
      </c>
      <c r="D93" s="208" t="s">
        <v>1366</v>
      </c>
      <c r="E93" s="19" t="s">
        <v>242</v>
      </c>
      <c r="F93" s="209">
        <v>6.4</v>
      </c>
      <c r="H93" s="34"/>
    </row>
    <row r="94" spans="2:8" s="1" customFormat="1" ht="16.8" customHeight="1">
      <c r="B94" s="34"/>
      <c r="C94" s="208" t="s">
        <v>1381</v>
      </c>
      <c r="D94" s="208" t="s">
        <v>1382</v>
      </c>
      <c r="E94" s="19" t="s">
        <v>242</v>
      </c>
      <c r="F94" s="209">
        <v>2.4</v>
      </c>
      <c r="H94" s="34"/>
    </row>
    <row r="95" spans="2:8" s="1" customFormat="1" ht="16.8" customHeight="1">
      <c r="B95" s="34"/>
      <c r="C95" s="208" t="s">
        <v>1381</v>
      </c>
      <c r="D95" s="208" t="s">
        <v>1382</v>
      </c>
      <c r="E95" s="19" t="s">
        <v>242</v>
      </c>
      <c r="F95" s="209">
        <v>5.6</v>
      </c>
      <c r="H95" s="34"/>
    </row>
    <row r="96" spans="2:8" s="1" customFormat="1" ht="16.8" customHeight="1">
      <c r="B96" s="34"/>
      <c r="C96" s="204" t="s">
        <v>1687</v>
      </c>
      <c r="D96" s="205" t="s">
        <v>1687</v>
      </c>
      <c r="E96" s="206" t="s">
        <v>19</v>
      </c>
      <c r="F96" s="207">
        <v>3000</v>
      </c>
      <c r="H96" s="34"/>
    </row>
    <row r="97" spans="2:8" s="1" customFormat="1" ht="16.8" customHeight="1">
      <c r="B97" s="34"/>
      <c r="C97" s="208" t="s">
        <v>1687</v>
      </c>
      <c r="D97" s="208" t="s">
        <v>1649</v>
      </c>
      <c r="E97" s="19" t="s">
        <v>19</v>
      </c>
      <c r="F97" s="209">
        <v>3000</v>
      </c>
      <c r="H97" s="34"/>
    </row>
    <row r="98" spans="2:8" s="1" customFormat="1" ht="16.8" customHeight="1">
      <c r="B98" s="34"/>
      <c r="C98" s="210" t="s">
        <v>1874</v>
      </c>
      <c r="H98" s="34"/>
    </row>
    <row r="99" spans="2:8" s="1" customFormat="1" ht="16.8" customHeight="1">
      <c r="B99" s="34"/>
      <c r="C99" s="208" t="s">
        <v>1644</v>
      </c>
      <c r="D99" s="208" t="s">
        <v>1645</v>
      </c>
      <c r="E99" s="19" t="s">
        <v>137</v>
      </c>
      <c r="F99" s="209">
        <v>3000</v>
      </c>
      <c r="H99" s="34"/>
    </row>
    <row r="100" spans="2:8" s="1" customFormat="1" ht="16.8" customHeight="1">
      <c r="B100" s="34"/>
      <c r="C100" s="208" t="s">
        <v>1137</v>
      </c>
      <c r="D100" s="208" t="s">
        <v>1138</v>
      </c>
      <c r="E100" s="19" t="s">
        <v>242</v>
      </c>
      <c r="F100" s="209">
        <v>9</v>
      </c>
      <c r="H100" s="34"/>
    </row>
    <row r="101" spans="2:8" s="1" customFormat="1" ht="16.8" customHeight="1">
      <c r="B101" s="34"/>
      <c r="C101" s="208" t="s">
        <v>1137</v>
      </c>
      <c r="D101" s="208" t="s">
        <v>1138</v>
      </c>
      <c r="E101" s="19" t="s">
        <v>242</v>
      </c>
      <c r="F101" s="209">
        <v>9</v>
      </c>
      <c r="H101" s="34"/>
    </row>
    <row r="102" spans="2:8" s="1" customFormat="1" ht="16.8" customHeight="1">
      <c r="B102" s="34"/>
      <c r="C102" s="208" t="s">
        <v>1137</v>
      </c>
      <c r="D102" s="208" t="s">
        <v>1138</v>
      </c>
      <c r="E102" s="19" t="s">
        <v>242</v>
      </c>
      <c r="F102" s="209">
        <v>9</v>
      </c>
      <c r="H102" s="34"/>
    </row>
    <row r="103" spans="2:8" s="1" customFormat="1" ht="16.8" customHeight="1">
      <c r="B103" s="34"/>
      <c r="C103" s="208" t="s">
        <v>1137</v>
      </c>
      <c r="D103" s="208" t="s">
        <v>1138</v>
      </c>
      <c r="E103" s="19" t="s">
        <v>242</v>
      </c>
      <c r="F103" s="209">
        <v>9</v>
      </c>
      <c r="H103" s="34"/>
    </row>
    <row r="104" spans="2:8" s="1" customFormat="1" ht="16.8" customHeight="1">
      <c r="B104" s="34"/>
      <c r="C104" s="204" t="s">
        <v>1021</v>
      </c>
      <c r="D104" s="205" t="s">
        <v>1022</v>
      </c>
      <c r="E104" s="206" t="s">
        <v>587</v>
      </c>
      <c r="F104" s="207">
        <v>7</v>
      </c>
      <c r="H104" s="34"/>
    </row>
    <row r="105" spans="2:8" s="1" customFormat="1" ht="16.8" customHeight="1">
      <c r="B105" s="34"/>
      <c r="C105" s="210" t="s">
        <v>1874</v>
      </c>
      <c r="H105" s="34"/>
    </row>
    <row r="106" spans="2:8" s="1" customFormat="1" ht="20.399999999999999">
      <c r="B106" s="34"/>
      <c r="C106" s="208" t="s">
        <v>1187</v>
      </c>
      <c r="D106" s="208" t="s">
        <v>1188</v>
      </c>
      <c r="E106" s="19" t="s">
        <v>422</v>
      </c>
      <c r="F106" s="209">
        <v>7</v>
      </c>
      <c r="H106" s="34"/>
    </row>
    <row r="107" spans="2:8" s="1" customFormat="1" ht="16.8" customHeight="1">
      <c r="B107" s="34"/>
      <c r="C107" s="208" t="s">
        <v>1197</v>
      </c>
      <c r="D107" s="208" t="s">
        <v>1198</v>
      </c>
      <c r="E107" s="19" t="s">
        <v>422</v>
      </c>
      <c r="F107" s="209">
        <v>7</v>
      </c>
      <c r="H107" s="34"/>
    </row>
    <row r="108" spans="2:8" s="1" customFormat="1" ht="16.8" customHeight="1">
      <c r="B108" s="34"/>
      <c r="C108" s="208" t="s">
        <v>1243</v>
      </c>
      <c r="D108" s="208" t="s">
        <v>1244</v>
      </c>
      <c r="E108" s="19" t="s">
        <v>422</v>
      </c>
      <c r="F108" s="209">
        <v>7</v>
      </c>
      <c r="H108" s="34"/>
    </row>
    <row r="109" spans="2:8" s="1" customFormat="1" ht="16.8" customHeight="1">
      <c r="B109" s="34"/>
      <c r="C109" s="208" t="s">
        <v>1227</v>
      </c>
      <c r="D109" s="208" t="s">
        <v>1228</v>
      </c>
      <c r="E109" s="19" t="s">
        <v>422</v>
      </c>
      <c r="F109" s="209">
        <v>7</v>
      </c>
      <c r="H109" s="34"/>
    </row>
    <row r="110" spans="2:8" s="1" customFormat="1" ht="16.8" customHeight="1">
      <c r="B110" s="34"/>
      <c r="C110" s="208" t="s">
        <v>1248</v>
      </c>
      <c r="D110" s="208" t="s">
        <v>1249</v>
      </c>
      <c r="E110" s="19" t="s">
        <v>137</v>
      </c>
      <c r="F110" s="209">
        <v>77</v>
      </c>
      <c r="H110" s="34"/>
    </row>
    <row r="111" spans="2:8" s="1" customFormat="1" ht="16.8" customHeight="1">
      <c r="B111" s="34"/>
      <c r="C111" s="208" t="s">
        <v>1248</v>
      </c>
      <c r="D111" s="208" t="s">
        <v>1249</v>
      </c>
      <c r="E111" s="19" t="s">
        <v>137</v>
      </c>
      <c r="F111" s="209">
        <v>92</v>
      </c>
      <c r="H111" s="34"/>
    </row>
    <row r="112" spans="2:8" s="1" customFormat="1" ht="20.399999999999999">
      <c r="B112" s="34"/>
      <c r="C112" s="208" t="s">
        <v>1600</v>
      </c>
      <c r="D112" s="208" t="s">
        <v>1601</v>
      </c>
      <c r="E112" s="19" t="s">
        <v>137</v>
      </c>
      <c r="F112" s="209">
        <v>14</v>
      </c>
      <c r="H112" s="34"/>
    </row>
    <row r="113" spans="2:8" s="1" customFormat="1" ht="20.399999999999999">
      <c r="B113" s="34"/>
      <c r="C113" s="208" t="s">
        <v>1600</v>
      </c>
      <c r="D113" s="208" t="s">
        <v>1601</v>
      </c>
      <c r="E113" s="19" t="s">
        <v>137</v>
      </c>
      <c r="F113" s="209">
        <v>14</v>
      </c>
      <c r="H113" s="34"/>
    </row>
    <row r="114" spans="2:8" s="1" customFormat="1" ht="20.399999999999999">
      <c r="B114" s="34"/>
      <c r="C114" s="208" t="s">
        <v>1600</v>
      </c>
      <c r="D114" s="208" t="s">
        <v>1601</v>
      </c>
      <c r="E114" s="19" t="s">
        <v>137</v>
      </c>
      <c r="F114" s="209">
        <v>7</v>
      </c>
      <c r="H114" s="34"/>
    </row>
    <row r="115" spans="2:8" s="1" customFormat="1" ht="20.399999999999999">
      <c r="B115" s="34"/>
      <c r="C115" s="208" t="s">
        <v>1600</v>
      </c>
      <c r="D115" s="208" t="s">
        <v>1601</v>
      </c>
      <c r="E115" s="19" t="s">
        <v>137</v>
      </c>
      <c r="F115" s="209">
        <v>7</v>
      </c>
      <c r="H115" s="34"/>
    </row>
    <row r="116" spans="2:8" s="1" customFormat="1" ht="20.399999999999999">
      <c r="B116" s="34"/>
      <c r="C116" s="208" t="s">
        <v>1600</v>
      </c>
      <c r="D116" s="208" t="s">
        <v>1601</v>
      </c>
      <c r="E116" s="19" t="s">
        <v>137</v>
      </c>
      <c r="F116" s="209">
        <v>14</v>
      </c>
      <c r="H116" s="34"/>
    </row>
    <row r="117" spans="2:8" s="1" customFormat="1" ht="16.8" customHeight="1">
      <c r="B117" s="34"/>
      <c r="C117" s="208" t="s">
        <v>1270</v>
      </c>
      <c r="D117" s="208" t="s">
        <v>1271</v>
      </c>
      <c r="E117" s="19" t="s">
        <v>212</v>
      </c>
      <c r="F117" s="209">
        <v>8.0399999999999991</v>
      </c>
      <c r="H117" s="34"/>
    </row>
    <row r="118" spans="2:8" s="1" customFormat="1" ht="16.8" customHeight="1">
      <c r="B118" s="34"/>
      <c r="C118" s="208" t="s">
        <v>1270</v>
      </c>
      <c r="D118" s="208" t="s">
        <v>1271</v>
      </c>
      <c r="E118" s="19" t="s">
        <v>212</v>
      </c>
      <c r="F118" s="209">
        <v>5.36</v>
      </c>
      <c r="H118" s="34"/>
    </row>
    <row r="119" spans="2:8" s="1" customFormat="1" ht="16.8" customHeight="1">
      <c r="B119" s="34"/>
      <c r="C119" s="208" t="s">
        <v>1270</v>
      </c>
      <c r="D119" s="208" t="s">
        <v>1271</v>
      </c>
      <c r="E119" s="19" t="s">
        <v>212</v>
      </c>
      <c r="F119" s="209">
        <v>1.26</v>
      </c>
      <c r="H119" s="34"/>
    </row>
    <row r="120" spans="2:8" s="1" customFormat="1" ht="16.8" customHeight="1">
      <c r="B120" s="34"/>
      <c r="C120" s="208" t="s">
        <v>1270</v>
      </c>
      <c r="D120" s="208" t="s">
        <v>1271</v>
      </c>
      <c r="E120" s="19" t="s">
        <v>212</v>
      </c>
      <c r="F120" s="209">
        <v>8.0399999999999991</v>
      </c>
      <c r="H120" s="34"/>
    </row>
    <row r="121" spans="2:8" s="1" customFormat="1" ht="16.8" customHeight="1">
      <c r="B121" s="34"/>
      <c r="C121" s="208" t="s">
        <v>1270</v>
      </c>
      <c r="D121" s="208" t="s">
        <v>1271</v>
      </c>
      <c r="E121" s="19" t="s">
        <v>212</v>
      </c>
      <c r="F121" s="209">
        <v>14.6</v>
      </c>
      <c r="H121" s="34"/>
    </row>
    <row r="122" spans="2:8" s="1" customFormat="1" ht="16.8" customHeight="1">
      <c r="B122" s="34"/>
      <c r="C122" s="208" t="s">
        <v>1270</v>
      </c>
      <c r="D122" s="208" t="s">
        <v>1271</v>
      </c>
      <c r="E122" s="19" t="s">
        <v>212</v>
      </c>
      <c r="F122" s="209">
        <v>5.36</v>
      </c>
      <c r="H122" s="34"/>
    </row>
    <row r="123" spans="2:8" s="1" customFormat="1" ht="16.8" customHeight="1">
      <c r="B123" s="34"/>
      <c r="C123" s="208" t="s">
        <v>1665</v>
      </c>
      <c r="D123" s="208" t="s">
        <v>1666</v>
      </c>
      <c r="E123" s="19" t="s">
        <v>422</v>
      </c>
      <c r="F123" s="209">
        <v>14</v>
      </c>
      <c r="H123" s="34"/>
    </row>
    <row r="124" spans="2:8" s="1" customFormat="1" ht="16.8" customHeight="1">
      <c r="B124" s="34"/>
      <c r="C124" s="208" t="s">
        <v>1665</v>
      </c>
      <c r="D124" s="208" t="s">
        <v>1666</v>
      </c>
      <c r="E124" s="19" t="s">
        <v>422</v>
      </c>
      <c r="F124" s="209">
        <v>7</v>
      </c>
      <c r="H124" s="34"/>
    </row>
    <row r="125" spans="2:8" s="1" customFormat="1" ht="16.8" customHeight="1">
      <c r="B125" s="34"/>
      <c r="C125" s="208" t="s">
        <v>1665</v>
      </c>
      <c r="D125" s="208" t="s">
        <v>1666</v>
      </c>
      <c r="E125" s="19" t="s">
        <v>422</v>
      </c>
      <c r="F125" s="209">
        <v>14</v>
      </c>
      <c r="H125" s="34"/>
    </row>
    <row r="126" spans="2:8" s="1" customFormat="1" ht="16.8" customHeight="1">
      <c r="B126" s="34"/>
      <c r="C126" s="208" t="s">
        <v>1665</v>
      </c>
      <c r="D126" s="208" t="s">
        <v>1666</v>
      </c>
      <c r="E126" s="19" t="s">
        <v>422</v>
      </c>
      <c r="F126" s="209">
        <v>14</v>
      </c>
      <c r="H126" s="34"/>
    </row>
    <row r="127" spans="2:8" s="1" customFormat="1" ht="16.8" customHeight="1">
      <c r="B127" s="34"/>
      <c r="C127" s="208" t="s">
        <v>1264</v>
      </c>
      <c r="D127" s="208" t="s">
        <v>1265</v>
      </c>
      <c r="E127" s="19" t="s">
        <v>422</v>
      </c>
      <c r="F127" s="209">
        <v>7</v>
      </c>
      <c r="H127" s="34"/>
    </row>
    <row r="128" spans="2:8" s="1" customFormat="1" ht="16.8" customHeight="1">
      <c r="B128" s="34"/>
      <c r="C128" s="208" t="s">
        <v>1211</v>
      </c>
      <c r="D128" s="208" t="s">
        <v>1212</v>
      </c>
      <c r="E128" s="19" t="s">
        <v>1213</v>
      </c>
      <c r="F128" s="209">
        <v>10.5</v>
      </c>
      <c r="H128" s="34"/>
    </row>
    <row r="129" spans="2:8" s="1" customFormat="1" ht="16.8" customHeight="1">
      <c r="B129" s="34"/>
      <c r="C129" s="208" t="s">
        <v>1239</v>
      </c>
      <c r="D129" s="208" t="s">
        <v>1240</v>
      </c>
      <c r="E129" s="19" t="s">
        <v>196</v>
      </c>
      <c r="F129" s="209">
        <v>14</v>
      </c>
      <c r="H129" s="34"/>
    </row>
    <row r="130" spans="2:8" s="1" customFormat="1" ht="16.8" customHeight="1">
      <c r="B130" s="34"/>
      <c r="C130" s="204" t="s">
        <v>1023</v>
      </c>
      <c r="D130" s="205" t="s">
        <v>1024</v>
      </c>
      <c r="E130" s="206" t="s">
        <v>587</v>
      </c>
      <c r="F130" s="207">
        <v>1</v>
      </c>
      <c r="H130" s="34"/>
    </row>
    <row r="131" spans="2:8" s="1" customFormat="1" ht="16.8" customHeight="1">
      <c r="B131" s="34"/>
      <c r="C131" s="210" t="s">
        <v>1874</v>
      </c>
      <c r="H131" s="34"/>
    </row>
    <row r="132" spans="2:8" s="1" customFormat="1" ht="20.399999999999999">
      <c r="B132" s="34"/>
      <c r="C132" s="208" t="s">
        <v>1217</v>
      </c>
      <c r="D132" s="208" t="s">
        <v>1218</v>
      </c>
      <c r="E132" s="19" t="s">
        <v>422</v>
      </c>
      <c r="F132" s="209">
        <v>1</v>
      </c>
      <c r="H132" s="34"/>
    </row>
    <row r="133" spans="2:8" s="1" customFormat="1" ht="16.8" customHeight="1">
      <c r="B133" s="34"/>
      <c r="C133" s="208" t="s">
        <v>1789</v>
      </c>
      <c r="D133" s="208" t="s">
        <v>1790</v>
      </c>
      <c r="E133" s="19" t="s">
        <v>422</v>
      </c>
      <c r="F133" s="209">
        <v>1</v>
      </c>
      <c r="H133" s="34"/>
    </row>
    <row r="134" spans="2:8" s="1" customFormat="1" ht="16.8" customHeight="1">
      <c r="B134" s="34"/>
      <c r="C134" s="208" t="s">
        <v>1230</v>
      </c>
      <c r="D134" s="208" t="s">
        <v>1231</v>
      </c>
      <c r="E134" s="19" t="s">
        <v>422</v>
      </c>
      <c r="F134" s="209">
        <v>19</v>
      </c>
      <c r="H134" s="34"/>
    </row>
    <row r="135" spans="2:8" s="1" customFormat="1" ht="16.8" customHeight="1">
      <c r="B135" s="34"/>
      <c r="C135" s="204" t="s">
        <v>1025</v>
      </c>
      <c r="D135" s="205" t="s">
        <v>1026</v>
      </c>
      <c r="E135" s="206" t="s">
        <v>587</v>
      </c>
      <c r="F135" s="207">
        <v>6</v>
      </c>
      <c r="H135" s="34"/>
    </row>
    <row r="136" spans="2:8" s="1" customFormat="1" ht="16.8" customHeight="1">
      <c r="B136" s="34"/>
      <c r="C136" s="210" t="s">
        <v>1874</v>
      </c>
      <c r="H136" s="34"/>
    </row>
    <row r="137" spans="2:8" s="1" customFormat="1" ht="16.8" customHeight="1">
      <c r="B137" s="34"/>
      <c r="C137" s="208" t="s">
        <v>1222</v>
      </c>
      <c r="D137" s="208" t="s">
        <v>1223</v>
      </c>
      <c r="E137" s="19" t="s">
        <v>422</v>
      </c>
      <c r="F137" s="209">
        <v>6</v>
      </c>
      <c r="H137" s="34"/>
    </row>
    <row r="138" spans="2:8" s="1" customFormat="1" ht="16.8" customHeight="1">
      <c r="B138" s="34"/>
      <c r="C138" s="208" t="s">
        <v>1795</v>
      </c>
      <c r="D138" s="208" t="s">
        <v>1796</v>
      </c>
      <c r="E138" s="19" t="s">
        <v>422</v>
      </c>
      <c r="F138" s="209">
        <v>6</v>
      </c>
      <c r="H138" s="34"/>
    </row>
    <row r="139" spans="2:8" s="1" customFormat="1" ht="16.8" customHeight="1">
      <c r="B139" s="34"/>
      <c r="C139" s="208" t="s">
        <v>1747</v>
      </c>
      <c r="D139" s="208" t="s">
        <v>1748</v>
      </c>
      <c r="E139" s="19" t="s">
        <v>422</v>
      </c>
      <c r="F139" s="209">
        <v>6</v>
      </c>
      <c r="H139" s="34"/>
    </row>
    <row r="140" spans="2:8" s="1" customFormat="1" ht="16.8" customHeight="1">
      <c r="B140" s="34"/>
      <c r="C140" s="208" t="s">
        <v>1258</v>
      </c>
      <c r="D140" s="208" t="s">
        <v>1259</v>
      </c>
      <c r="E140" s="19" t="s">
        <v>422</v>
      </c>
      <c r="F140" s="209">
        <v>6</v>
      </c>
      <c r="H140" s="34"/>
    </row>
    <row r="141" spans="2:8" s="1" customFormat="1" ht="16.8" customHeight="1">
      <c r="B141" s="34"/>
      <c r="C141" s="208" t="s">
        <v>1290</v>
      </c>
      <c r="D141" s="208" t="s">
        <v>1291</v>
      </c>
      <c r="E141" s="19" t="s">
        <v>422</v>
      </c>
      <c r="F141" s="209">
        <v>6</v>
      </c>
      <c r="H141" s="34"/>
    </row>
    <row r="142" spans="2:8" s="1" customFormat="1" ht="16.8" customHeight="1">
      <c r="B142" s="34"/>
      <c r="C142" s="208" t="s">
        <v>1230</v>
      </c>
      <c r="D142" s="208" t="s">
        <v>1231</v>
      </c>
      <c r="E142" s="19" t="s">
        <v>422</v>
      </c>
      <c r="F142" s="209">
        <v>19</v>
      </c>
      <c r="H142" s="34"/>
    </row>
    <row r="143" spans="2:8" s="1" customFormat="1" ht="16.8" customHeight="1">
      <c r="B143" s="34"/>
      <c r="C143" s="208" t="s">
        <v>1235</v>
      </c>
      <c r="D143" s="208" t="s">
        <v>1236</v>
      </c>
      <c r="E143" s="19" t="s">
        <v>422</v>
      </c>
      <c r="F143" s="209">
        <v>18</v>
      </c>
      <c r="H143" s="34"/>
    </row>
    <row r="144" spans="2:8" s="1" customFormat="1" ht="16.8" customHeight="1">
      <c r="B144" s="34"/>
      <c r="C144" s="204" t="s">
        <v>1028</v>
      </c>
      <c r="D144" s="205" t="s">
        <v>1029</v>
      </c>
      <c r="E144" s="206" t="s">
        <v>137</v>
      </c>
      <c r="F144" s="207">
        <v>500</v>
      </c>
      <c r="H144" s="34"/>
    </row>
    <row r="145" spans="2:8" s="1" customFormat="1" ht="16.8" customHeight="1">
      <c r="B145" s="34"/>
      <c r="C145" s="210" t="s">
        <v>1874</v>
      </c>
      <c r="H145" s="34"/>
    </row>
    <row r="146" spans="2:8" s="1" customFormat="1" ht="16.8" customHeight="1">
      <c r="B146" s="34"/>
      <c r="C146" s="208" t="s">
        <v>1644</v>
      </c>
      <c r="D146" s="208" t="s">
        <v>1645</v>
      </c>
      <c r="E146" s="19" t="s">
        <v>137</v>
      </c>
      <c r="F146" s="209">
        <v>3000</v>
      </c>
      <c r="H146" s="34"/>
    </row>
    <row r="147" spans="2:8" s="1" customFormat="1" ht="16.8" customHeight="1">
      <c r="B147" s="34"/>
      <c r="C147" s="208" t="s">
        <v>1644</v>
      </c>
      <c r="D147" s="208" t="s">
        <v>1645</v>
      </c>
      <c r="E147" s="19" t="s">
        <v>137</v>
      </c>
      <c r="F147" s="209">
        <v>3000</v>
      </c>
      <c r="H147" s="34"/>
    </row>
    <row r="148" spans="2:8" s="1" customFormat="1" ht="16.8" customHeight="1">
      <c r="B148" s="34"/>
      <c r="C148" s="208" t="s">
        <v>1644</v>
      </c>
      <c r="D148" s="208" t="s">
        <v>1645</v>
      </c>
      <c r="E148" s="19" t="s">
        <v>137</v>
      </c>
      <c r="F148" s="209">
        <v>3000</v>
      </c>
      <c r="H148" s="34"/>
    </row>
    <row r="149" spans="2:8" s="1" customFormat="1" ht="16.8" customHeight="1">
      <c r="B149" s="34"/>
      <c r="C149" s="208" t="s">
        <v>1644</v>
      </c>
      <c r="D149" s="208" t="s">
        <v>1645</v>
      </c>
      <c r="E149" s="19" t="s">
        <v>137</v>
      </c>
      <c r="F149" s="209">
        <v>3000</v>
      </c>
      <c r="H149" s="34"/>
    </row>
    <row r="150" spans="2:8" s="1" customFormat="1" ht="16.8" customHeight="1">
      <c r="B150" s="34"/>
      <c r="C150" s="208" t="s">
        <v>1644</v>
      </c>
      <c r="D150" s="208" t="s">
        <v>1645</v>
      </c>
      <c r="E150" s="19" t="s">
        <v>137</v>
      </c>
      <c r="F150" s="209">
        <v>3000</v>
      </c>
      <c r="H150" s="34"/>
    </row>
    <row r="151" spans="2:8" s="1" customFormat="1" ht="16.8" customHeight="1">
      <c r="B151" s="34"/>
      <c r="C151" s="208" t="s">
        <v>1567</v>
      </c>
      <c r="D151" s="208" t="s">
        <v>1568</v>
      </c>
      <c r="E151" s="19" t="s">
        <v>137</v>
      </c>
      <c r="F151" s="209">
        <v>500</v>
      </c>
      <c r="H151" s="34"/>
    </row>
    <row r="152" spans="2:8" s="1" customFormat="1" ht="16.8" customHeight="1">
      <c r="B152" s="34"/>
      <c r="C152" s="208" t="s">
        <v>1167</v>
      </c>
      <c r="D152" s="208" t="s">
        <v>1168</v>
      </c>
      <c r="E152" s="19" t="s">
        <v>137</v>
      </c>
      <c r="F152" s="209">
        <v>500</v>
      </c>
      <c r="H152" s="34"/>
    </row>
    <row r="153" spans="2:8" s="1" customFormat="1" ht="16.8" customHeight="1">
      <c r="B153" s="34"/>
      <c r="C153" s="208" t="s">
        <v>1172</v>
      </c>
      <c r="D153" s="208" t="s">
        <v>1173</v>
      </c>
      <c r="E153" s="19" t="s">
        <v>137</v>
      </c>
      <c r="F153" s="209">
        <v>500</v>
      </c>
      <c r="H153" s="34"/>
    </row>
    <row r="154" spans="2:8" s="1" customFormat="1" ht="16.8" customHeight="1">
      <c r="B154" s="34"/>
      <c r="C154" s="208" t="s">
        <v>1556</v>
      </c>
      <c r="D154" s="208" t="s">
        <v>1557</v>
      </c>
      <c r="E154" s="19" t="s">
        <v>137</v>
      </c>
      <c r="F154" s="209">
        <v>500</v>
      </c>
      <c r="H154" s="34"/>
    </row>
    <row r="155" spans="2:8" s="1" customFormat="1" ht="20.399999999999999">
      <c r="B155" s="34"/>
      <c r="C155" s="208" t="s">
        <v>1561</v>
      </c>
      <c r="D155" s="208" t="s">
        <v>1159</v>
      </c>
      <c r="E155" s="19" t="s">
        <v>137</v>
      </c>
      <c r="F155" s="209">
        <v>500</v>
      </c>
      <c r="H155" s="34"/>
    </row>
    <row r="156" spans="2:8" s="1" customFormat="1" ht="16.8" customHeight="1">
      <c r="B156" s="34"/>
      <c r="C156" s="208" t="s">
        <v>1578</v>
      </c>
      <c r="D156" s="208" t="s">
        <v>1579</v>
      </c>
      <c r="E156" s="19" t="s">
        <v>137</v>
      </c>
      <c r="F156" s="209">
        <v>500</v>
      </c>
      <c r="H156" s="34"/>
    </row>
    <row r="157" spans="2:8" s="1" customFormat="1" ht="16.8" customHeight="1">
      <c r="B157" s="34"/>
      <c r="C157" s="204" t="s">
        <v>1031</v>
      </c>
      <c r="D157" s="205" t="s">
        <v>1032</v>
      </c>
      <c r="E157" s="206" t="s">
        <v>587</v>
      </c>
      <c r="F157" s="207">
        <v>495</v>
      </c>
      <c r="H157" s="34"/>
    </row>
    <row r="158" spans="2:8" s="1" customFormat="1" ht="16.8" customHeight="1">
      <c r="B158" s="34"/>
      <c r="C158" s="210" t="s">
        <v>1874</v>
      </c>
      <c r="H158" s="34"/>
    </row>
    <row r="159" spans="2:8" s="1" customFormat="1" ht="20.399999999999999">
      <c r="B159" s="34"/>
      <c r="C159" s="208" t="s">
        <v>1387</v>
      </c>
      <c r="D159" s="208" t="s">
        <v>1388</v>
      </c>
      <c r="E159" s="19" t="s">
        <v>422</v>
      </c>
      <c r="F159" s="209">
        <v>1515</v>
      </c>
      <c r="H159" s="34"/>
    </row>
    <row r="160" spans="2:8" s="1" customFormat="1" ht="16.8" customHeight="1">
      <c r="B160" s="34"/>
      <c r="C160" s="208" t="s">
        <v>1393</v>
      </c>
      <c r="D160" s="208" t="s">
        <v>1394</v>
      </c>
      <c r="E160" s="19" t="s">
        <v>422</v>
      </c>
      <c r="F160" s="209">
        <v>495</v>
      </c>
      <c r="H160" s="34"/>
    </row>
    <row r="161" spans="2:8" s="1" customFormat="1" ht="16.8" customHeight="1">
      <c r="B161" s="34"/>
      <c r="C161" s="204" t="s">
        <v>1878</v>
      </c>
      <c r="D161" s="205" t="s">
        <v>1878</v>
      </c>
      <c r="E161" s="206" t="s">
        <v>19</v>
      </c>
      <c r="F161" s="207">
        <v>0</v>
      </c>
      <c r="H161" s="34"/>
    </row>
    <row r="162" spans="2:8" s="1" customFormat="1" ht="16.8" customHeight="1">
      <c r="B162" s="34"/>
      <c r="C162" s="208" t="s">
        <v>1878</v>
      </c>
      <c r="D162" s="208" t="s">
        <v>1879</v>
      </c>
      <c r="E162" s="19" t="s">
        <v>19</v>
      </c>
      <c r="F162" s="209">
        <v>0</v>
      </c>
      <c r="H162" s="34"/>
    </row>
    <row r="163" spans="2:8" s="1" customFormat="1" ht="7.35" customHeight="1">
      <c r="B163" s="43"/>
      <c r="C163" s="44"/>
      <c r="D163" s="44"/>
      <c r="E163" s="44"/>
      <c r="F163" s="44"/>
      <c r="G163" s="44"/>
      <c r="H163" s="34"/>
    </row>
    <row r="164" spans="2:8" s="1" customFormat="1" ht="10.199999999999999"/>
  </sheetData>
  <sheetProtection algorithmName="SHA-512" hashValue="Vm5D5oUnY6BsvDt4BaOxPrBsnAH0w2DiuqgXB+VbbXy4VM4eJ2dB9Iv15Ga5CcJn07mh2WcyrOCRnvp5am1j1A==" saltValue="bz60iLTddnr+4qmGbkRfM84W6wuOC2wrQupeg6HQ+0XqjNt+eGJiS+/AYPlyEPUNNsZI7n/RILDz/e9DKc3ypA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4.4"/>
  <cols>
    <col min="1" max="1" width="8.28515625" style="211" customWidth="1"/>
    <col min="2" max="2" width="1.7109375" style="211" customWidth="1"/>
    <col min="3" max="4" width="5" style="211" customWidth="1"/>
    <col min="5" max="5" width="11.7109375" style="211" customWidth="1"/>
    <col min="6" max="6" width="9.140625" style="211" customWidth="1"/>
    <col min="7" max="7" width="5" style="211" customWidth="1"/>
    <col min="8" max="8" width="77.85546875" style="211" customWidth="1"/>
    <col min="9" max="10" width="20" style="211" customWidth="1"/>
    <col min="11" max="11" width="1.7109375" style="211" customWidth="1"/>
  </cols>
  <sheetData>
    <row r="1" spans="2:11" customFormat="1" ht="37.5" customHeight="1"/>
    <row r="2" spans="2:11" customFormat="1" ht="7.5" customHeight="1">
      <c r="B2" s="212"/>
      <c r="C2" s="213"/>
      <c r="D2" s="213"/>
      <c r="E2" s="213"/>
      <c r="F2" s="213"/>
      <c r="G2" s="213"/>
      <c r="H2" s="213"/>
      <c r="I2" s="213"/>
      <c r="J2" s="213"/>
      <c r="K2" s="214"/>
    </row>
    <row r="3" spans="2:11" s="17" customFormat="1" ht="45" customHeight="1">
      <c r="B3" s="215"/>
      <c r="C3" s="343" t="s">
        <v>1880</v>
      </c>
      <c r="D3" s="343"/>
      <c r="E3" s="343"/>
      <c r="F3" s="343"/>
      <c r="G3" s="343"/>
      <c r="H3" s="343"/>
      <c r="I3" s="343"/>
      <c r="J3" s="343"/>
      <c r="K3" s="216"/>
    </row>
    <row r="4" spans="2:11" customFormat="1" ht="25.5" customHeight="1">
      <c r="B4" s="217"/>
      <c r="C4" s="342" t="s">
        <v>1881</v>
      </c>
      <c r="D4" s="342"/>
      <c r="E4" s="342"/>
      <c r="F4" s="342"/>
      <c r="G4" s="342"/>
      <c r="H4" s="342"/>
      <c r="I4" s="342"/>
      <c r="J4" s="342"/>
      <c r="K4" s="218"/>
    </row>
    <row r="5" spans="2:11" customFormat="1" ht="5.25" customHeight="1">
      <c r="B5" s="217"/>
      <c r="C5" s="219"/>
      <c r="D5" s="219"/>
      <c r="E5" s="219"/>
      <c r="F5" s="219"/>
      <c r="G5" s="219"/>
      <c r="H5" s="219"/>
      <c r="I5" s="219"/>
      <c r="J5" s="219"/>
      <c r="K5" s="218"/>
    </row>
    <row r="6" spans="2:11" customFormat="1" ht="15" customHeight="1">
      <c r="B6" s="217"/>
      <c r="C6" s="341" t="s">
        <v>1882</v>
      </c>
      <c r="D6" s="341"/>
      <c r="E6" s="341"/>
      <c r="F6" s="341"/>
      <c r="G6" s="341"/>
      <c r="H6" s="341"/>
      <c r="I6" s="341"/>
      <c r="J6" s="341"/>
      <c r="K6" s="218"/>
    </row>
    <row r="7" spans="2:11" customFormat="1" ht="15" customHeight="1">
      <c r="B7" s="221"/>
      <c r="C7" s="341" t="s">
        <v>1883</v>
      </c>
      <c r="D7" s="341"/>
      <c r="E7" s="341"/>
      <c r="F7" s="341"/>
      <c r="G7" s="341"/>
      <c r="H7" s="341"/>
      <c r="I7" s="341"/>
      <c r="J7" s="341"/>
      <c r="K7" s="218"/>
    </row>
    <row r="8" spans="2:11" customFormat="1" ht="12.75" customHeight="1">
      <c r="B8" s="221"/>
      <c r="C8" s="220"/>
      <c r="D8" s="220"/>
      <c r="E8" s="220"/>
      <c r="F8" s="220"/>
      <c r="G8" s="220"/>
      <c r="H8" s="220"/>
      <c r="I8" s="220"/>
      <c r="J8" s="220"/>
      <c r="K8" s="218"/>
    </row>
    <row r="9" spans="2:11" customFormat="1" ht="15" customHeight="1">
      <c r="B9" s="221"/>
      <c r="C9" s="341" t="s">
        <v>1884</v>
      </c>
      <c r="D9" s="341"/>
      <c r="E9" s="341"/>
      <c r="F9" s="341"/>
      <c r="G9" s="341"/>
      <c r="H9" s="341"/>
      <c r="I9" s="341"/>
      <c r="J9" s="341"/>
      <c r="K9" s="218"/>
    </row>
    <row r="10" spans="2:11" customFormat="1" ht="15" customHeight="1">
      <c r="B10" s="221"/>
      <c r="C10" s="220"/>
      <c r="D10" s="341" t="s">
        <v>1885</v>
      </c>
      <c r="E10" s="341"/>
      <c r="F10" s="341"/>
      <c r="G10" s="341"/>
      <c r="H10" s="341"/>
      <c r="I10" s="341"/>
      <c r="J10" s="341"/>
      <c r="K10" s="218"/>
    </row>
    <row r="11" spans="2:11" customFormat="1" ht="15" customHeight="1">
      <c r="B11" s="221"/>
      <c r="C11" s="222"/>
      <c r="D11" s="341" t="s">
        <v>1886</v>
      </c>
      <c r="E11" s="341"/>
      <c r="F11" s="341"/>
      <c r="G11" s="341"/>
      <c r="H11" s="341"/>
      <c r="I11" s="341"/>
      <c r="J11" s="341"/>
      <c r="K11" s="218"/>
    </row>
    <row r="12" spans="2:11" customFormat="1" ht="15" customHeight="1">
      <c r="B12" s="221"/>
      <c r="C12" s="222"/>
      <c r="D12" s="220"/>
      <c r="E12" s="220"/>
      <c r="F12" s="220"/>
      <c r="G12" s="220"/>
      <c r="H12" s="220"/>
      <c r="I12" s="220"/>
      <c r="J12" s="220"/>
      <c r="K12" s="218"/>
    </row>
    <row r="13" spans="2:11" customFormat="1" ht="15" customHeight="1">
      <c r="B13" s="221"/>
      <c r="C13" s="222"/>
      <c r="D13" s="223" t="s">
        <v>1887</v>
      </c>
      <c r="E13" s="220"/>
      <c r="F13" s="220"/>
      <c r="G13" s="220"/>
      <c r="H13" s="220"/>
      <c r="I13" s="220"/>
      <c r="J13" s="220"/>
      <c r="K13" s="218"/>
    </row>
    <row r="14" spans="2:11" customFormat="1" ht="12.75" customHeight="1">
      <c r="B14" s="221"/>
      <c r="C14" s="222"/>
      <c r="D14" s="222"/>
      <c r="E14" s="222"/>
      <c r="F14" s="222"/>
      <c r="G14" s="222"/>
      <c r="H14" s="222"/>
      <c r="I14" s="222"/>
      <c r="J14" s="222"/>
      <c r="K14" s="218"/>
    </row>
    <row r="15" spans="2:11" customFormat="1" ht="15" customHeight="1">
      <c r="B15" s="221"/>
      <c r="C15" s="222"/>
      <c r="D15" s="341" t="s">
        <v>1888</v>
      </c>
      <c r="E15" s="341"/>
      <c r="F15" s="341"/>
      <c r="G15" s="341"/>
      <c r="H15" s="341"/>
      <c r="I15" s="341"/>
      <c r="J15" s="341"/>
      <c r="K15" s="218"/>
    </row>
    <row r="16" spans="2:11" customFormat="1" ht="15" customHeight="1">
      <c r="B16" s="221"/>
      <c r="C16" s="222"/>
      <c r="D16" s="341" t="s">
        <v>1889</v>
      </c>
      <c r="E16" s="341"/>
      <c r="F16" s="341"/>
      <c r="G16" s="341"/>
      <c r="H16" s="341"/>
      <c r="I16" s="341"/>
      <c r="J16" s="341"/>
      <c r="K16" s="218"/>
    </row>
    <row r="17" spans="2:11" customFormat="1" ht="15" customHeight="1">
      <c r="B17" s="221"/>
      <c r="C17" s="222"/>
      <c r="D17" s="341" t="s">
        <v>1890</v>
      </c>
      <c r="E17" s="341"/>
      <c r="F17" s="341"/>
      <c r="G17" s="341"/>
      <c r="H17" s="341"/>
      <c r="I17" s="341"/>
      <c r="J17" s="341"/>
      <c r="K17" s="218"/>
    </row>
    <row r="18" spans="2:11" customFormat="1" ht="15" customHeight="1">
      <c r="B18" s="221"/>
      <c r="C18" s="222"/>
      <c r="D18" s="222"/>
      <c r="E18" s="224" t="s">
        <v>78</v>
      </c>
      <c r="F18" s="341" t="s">
        <v>1891</v>
      </c>
      <c r="G18" s="341"/>
      <c r="H18" s="341"/>
      <c r="I18" s="341"/>
      <c r="J18" s="341"/>
      <c r="K18" s="218"/>
    </row>
    <row r="19" spans="2:11" customFormat="1" ht="15" customHeight="1">
      <c r="B19" s="221"/>
      <c r="C19" s="222"/>
      <c r="D19" s="222"/>
      <c r="E19" s="224" t="s">
        <v>1892</v>
      </c>
      <c r="F19" s="341" t="s">
        <v>1893</v>
      </c>
      <c r="G19" s="341"/>
      <c r="H19" s="341"/>
      <c r="I19" s="341"/>
      <c r="J19" s="341"/>
      <c r="K19" s="218"/>
    </row>
    <row r="20" spans="2:11" customFormat="1" ht="15" customHeight="1">
      <c r="B20" s="221"/>
      <c r="C20" s="222"/>
      <c r="D20" s="222"/>
      <c r="E20" s="224" t="s">
        <v>1894</v>
      </c>
      <c r="F20" s="341" t="s">
        <v>1895</v>
      </c>
      <c r="G20" s="341"/>
      <c r="H20" s="341"/>
      <c r="I20" s="341"/>
      <c r="J20" s="341"/>
      <c r="K20" s="218"/>
    </row>
    <row r="21" spans="2:11" customFormat="1" ht="15" customHeight="1">
      <c r="B21" s="221"/>
      <c r="C21" s="222"/>
      <c r="D21" s="222"/>
      <c r="E21" s="224" t="s">
        <v>1896</v>
      </c>
      <c r="F21" s="341" t="s">
        <v>97</v>
      </c>
      <c r="G21" s="341"/>
      <c r="H21" s="341"/>
      <c r="I21" s="341"/>
      <c r="J21" s="341"/>
      <c r="K21" s="218"/>
    </row>
    <row r="22" spans="2:11" customFormat="1" ht="15" customHeight="1">
      <c r="B22" s="221"/>
      <c r="C22" s="222"/>
      <c r="D22" s="222"/>
      <c r="E22" s="224" t="s">
        <v>1897</v>
      </c>
      <c r="F22" s="341" t="s">
        <v>1898</v>
      </c>
      <c r="G22" s="341"/>
      <c r="H22" s="341"/>
      <c r="I22" s="341"/>
      <c r="J22" s="341"/>
      <c r="K22" s="218"/>
    </row>
    <row r="23" spans="2:11" customFormat="1" ht="15" customHeight="1">
      <c r="B23" s="221"/>
      <c r="C23" s="222"/>
      <c r="D23" s="222"/>
      <c r="E23" s="224" t="s">
        <v>85</v>
      </c>
      <c r="F23" s="341" t="s">
        <v>1899</v>
      </c>
      <c r="G23" s="341"/>
      <c r="H23" s="341"/>
      <c r="I23" s="341"/>
      <c r="J23" s="341"/>
      <c r="K23" s="218"/>
    </row>
    <row r="24" spans="2:11" customFormat="1" ht="12.75" customHeight="1">
      <c r="B24" s="221"/>
      <c r="C24" s="222"/>
      <c r="D24" s="222"/>
      <c r="E24" s="222"/>
      <c r="F24" s="222"/>
      <c r="G24" s="222"/>
      <c r="H24" s="222"/>
      <c r="I24" s="222"/>
      <c r="J24" s="222"/>
      <c r="K24" s="218"/>
    </row>
    <row r="25" spans="2:11" customFormat="1" ht="15" customHeight="1">
      <c r="B25" s="221"/>
      <c r="C25" s="341" t="s">
        <v>1900</v>
      </c>
      <c r="D25" s="341"/>
      <c r="E25" s="341"/>
      <c r="F25" s="341"/>
      <c r="G25" s="341"/>
      <c r="H25" s="341"/>
      <c r="I25" s="341"/>
      <c r="J25" s="341"/>
      <c r="K25" s="218"/>
    </row>
    <row r="26" spans="2:11" customFormat="1" ht="15" customHeight="1">
      <c r="B26" s="221"/>
      <c r="C26" s="341" t="s">
        <v>1901</v>
      </c>
      <c r="D26" s="341"/>
      <c r="E26" s="341"/>
      <c r="F26" s="341"/>
      <c r="G26" s="341"/>
      <c r="H26" s="341"/>
      <c r="I26" s="341"/>
      <c r="J26" s="341"/>
      <c r="K26" s="218"/>
    </row>
    <row r="27" spans="2:11" customFormat="1" ht="15" customHeight="1">
      <c r="B27" s="221"/>
      <c r="C27" s="220"/>
      <c r="D27" s="341" t="s">
        <v>1902</v>
      </c>
      <c r="E27" s="341"/>
      <c r="F27" s="341"/>
      <c r="G27" s="341"/>
      <c r="H27" s="341"/>
      <c r="I27" s="341"/>
      <c r="J27" s="341"/>
      <c r="K27" s="218"/>
    </row>
    <row r="28" spans="2:11" customFormat="1" ht="15" customHeight="1">
      <c r="B28" s="221"/>
      <c r="C28" s="222"/>
      <c r="D28" s="341" t="s">
        <v>1903</v>
      </c>
      <c r="E28" s="341"/>
      <c r="F28" s="341"/>
      <c r="G28" s="341"/>
      <c r="H28" s="341"/>
      <c r="I28" s="341"/>
      <c r="J28" s="341"/>
      <c r="K28" s="218"/>
    </row>
    <row r="29" spans="2:11" customFormat="1" ht="12.75" customHeight="1">
      <c r="B29" s="221"/>
      <c r="C29" s="222"/>
      <c r="D29" s="222"/>
      <c r="E29" s="222"/>
      <c r="F29" s="222"/>
      <c r="G29" s="222"/>
      <c r="H29" s="222"/>
      <c r="I29" s="222"/>
      <c r="J29" s="222"/>
      <c r="K29" s="218"/>
    </row>
    <row r="30" spans="2:11" customFormat="1" ht="15" customHeight="1">
      <c r="B30" s="221"/>
      <c r="C30" s="222"/>
      <c r="D30" s="341" t="s">
        <v>1904</v>
      </c>
      <c r="E30" s="341"/>
      <c r="F30" s="341"/>
      <c r="G30" s="341"/>
      <c r="H30" s="341"/>
      <c r="I30" s="341"/>
      <c r="J30" s="341"/>
      <c r="K30" s="218"/>
    </row>
    <row r="31" spans="2:11" customFormat="1" ht="15" customHeight="1">
      <c r="B31" s="221"/>
      <c r="C31" s="222"/>
      <c r="D31" s="341" t="s">
        <v>1905</v>
      </c>
      <c r="E31" s="341"/>
      <c r="F31" s="341"/>
      <c r="G31" s="341"/>
      <c r="H31" s="341"/>
      <c r="I31" s="341"/>
      <c r="J31" s="341"/>
      <c r="K31" s="218"/>
    </row>
    <row r="32" spans="2:11" customFormat="1" ht="12.75" customHeight="1">
      <c r="B32" s="221"/>
      <c r="C32" s="222"/>
      <c r="D32" s="222"/>
      <c r="E32" s="222"/>
      <c r="F32" s="222"/>
      <c r="G32" s="222"/>
      <c r="H32" s="222"/>
      <c r="I32" s="222"/>
      <c r="J32" s="222"/>
      <c r="K32" s="218"/>
    </row>
    <row r="33" spans="2:11" customFormat="1" ht="15" customHeight="1">
      <c r="B33" s="221"/>
      <c r="C33" s="222"/>
      <c r="D33" s="341" t="s">
        <v>1906</v>
      </c>
      <c r="E33" s="341"/>
      <c r="F33" s="341"/>
      <c r="G33" s="341"/>
      <c r="H33" s="341"/>
      <c r="I33" s="341"/>
      <c r="J33" s="341"/>
      <c r="K33" s="218"/>
    </row>
    <row r="34" spans="2:11" customFormat="1" ht="15" customHeight="1">
      <c r="B34" s="221"/>
      <c r="C34" s="222"/>
      <c r="D34" s="341" t="s">
        <v>1907</v>
      </c>
      <c r="E34" s="341"/>
      <c r="F34" s="341"/>
      <c r="G34" s="341"/>
      <c r="H34" s="341"/>
      <c r="I34" s="341"/>
      <c r="J34" s="341"/>
      <c r="K34" s="218"/>
    </row>
    <row r="35" spans="2:11" customFormat="1" ht="15" customHeight="1">
      <c r="B35" s="221"/>
      <c r="C35" s="222"/>
      <c r="D35" s="341" t="s">
        <v>1908</v>
      </c>
      <c r="E35" s="341"/>
      <c r="F35" s="341"/>
      <c r="G35" s="341"/>
      <c r="H35" s="341"/>
      <c r="I35" s="341"/>
      <c r="J35" s="341"/>
      <c r="K35" s="218"/>
    </row>
    <row r="36" spans="2:11" customFormat="1" ht="15" customHeight="1">
      <c r="B36" s="221"/>
      <c r="C36" s="222"/>
      <c r="D36" s="220"/>
      <c r="E36" s="223" t="s">
        <v>118</v>
      </c>
      <c r="F36" s="220"/>
      <c r="G36" s="341" t="s">
        <v>1909</v>
      </c>
      <c r="H36" s="341"/>
      <c r="I36" s="341"/>
      <c r="J36" s="341"/>
      <c r="K36" s="218"/>
    </row>
    <row r="37" spans="2:11" customFormat="1" ht="30.75" customHeight="1">
      <c r="B37" s="221"/>
      <c r="C37" s="222"/>
      <c r="D37" s="220"/>
      <c r="E37" s="223" t="s">
        <v>1910</v>
      </c>
      <c r="F37" s="220"/>
      <c r="G37" s="341" t="s">
        <v>1911</v>
      </c>
      <c r="H37" s="341"/>
      <c r="I37" s="341"/>
      <c r="J37" s="341"/>
      <c r="K37" s="218"/>
    </row>
    <row r="38" spans="2:11" customFormat="1" ht="15" customHeight="1">
      <c r="B38" s="221"/>
      <c r="C38" s="222"/>
      <c r="D38" s="220"/>
      <c r="E38" s="223" t="s">
        <v>53</v>
      </c>
      <c r="F38" s="220"/>
      <c r="G38" s="341" t="s">
        <v>1912</v>
      </c>
      <c r="H38" s="341"/>
      <c r="I38" s="341"/>
      <c r="J38" s="341"/>
      <c r="K38" s="218"/>
    </row>
    <row r="39" spans="2:11" customFormat="1" ht="15" customHeight="1">
      <c r="B39" s="221"/>
      <c r="C39" s="222"/>
      <c r="D39" s="220"/>
      <c r="E39" s="223" t="s">
        <v>54</v>
      </c>
      <c r="F39" s="220"/>
      <c r="G39" s="341" t="s">
        <v>1913</v>
      </c>
      <c r="H39" s="341"/>
      <c r="I39" s="341"/>
      <c r="J39" s="341"/>
      <c r="K39" s="218"/>
    </row>
    <row r="40" spans="2:11" customFormat="1" ht="15" customHeight="1">
      <c r="B40" s="221"/>
      <c r="C40" s="222"/>
      <c r="D40" s="220"/>
      <c r="E40" s="223" t="s">
        <v>119</v>
      </c>
      <c r="F40" s="220"/>
      <c r="G40" s="341" t="s">
        <v>1914</v>
      </c>
      <c r="H40" s="341"/>
      <c r="I40" s="341"/>
      <c r="J40" s="341"/>
      <c r="K40" s="218"/>
    </row>
    <row r="41" spans="2:11" customFormat="1" ht="15" customHeight="1">
      <c r="B41" s="221"/>
      <c r="C41" s="222"/>
      <c r="D41" s="220"/>
      <c r="E41" s="223" t="s">
        <v>120</v>
      </c>
      <c r="F41" s="220"/>
      <c r="G41" s="341" t="s">
        <v>1915</v>
      </c>
      <c r="H41" s="341"/>
      <c r="I41" s="341"/>
      <c r="J41" s="341"/>
      <c r="K41" s="218"/>
    </row>
    <row r="42" spans="2:11" customFormat="1" ht="15" customHeight="1">
      <c r="B42" s="221"/>
      <c r="C42" s="222"/>
      <c r="D42" s="220"/>
      <c r="E42" s="223" t="s">
        <v>1916</v>
      </c>
      <c r="F42" s="220"/>
      <c r="G42" s="341" t="s">
        <v>1917</v>
      </c>
      <c r="H42" s="341"/>
      <c r="I42" s="341"/>
      <c r="J42" s="341"/>
      <c r="K42" s="218"/>
    </row>
    <row r="43" spans="2:11" customFormat="1" ht="15" customHeight="1">
      <c r="B43" s="221"/>
      <c r="C43" s="222"/>
      <c r="D43" s="220"/>
      <c r="E43" s="223"/>
      <c r="F43" s="220"/>
      <c r="G43" s="341" t="s">
        <v>1918</v>
      </c>
      <c r="H43" s="341"/>
      <c r="I43" s="341"/>
      <c r="J43" s="341"/>
      <c r="K43" s="218"/>
    </row>
    <row r="44" spans="2:11" customFormat="1" ht="15" customHeight="1">
      <c r="B44" s="221"/>
      <c r="C44" s="222"/>
      <c r="D44" s="220"/>
      <c r="E44" s="223" t="s">
        <v>1919</v>
      </c>
      <c r="F44" s="220"/>
      <c r="G44" s="341" t="s">
        <v>1920</v>
      </c>
      <c r="H44" s="341"/>
      <c r="I44" s="341"/>
      <c r="J44" s="341"/>
      <c r="K44" s="218"/>
    </row>
    <row r="45" spans="2:11" customFormat="1" ht="15" customHeight="1">
      <c r="B45" s="221"/>
      <c r="C45" s="222"/>
      <c r="D45" s="220"/>
      <c r="E45" s="223" t="s">
        <v>122</v>
      </c>
      <c r="F45" s="220"/>
      <c r="G45" s="341" t="s">
        <v>1921</v>
      </c>
      <c r="H45" s="341"/>
      <c r="I45" s="341"/>
      <c r="J45" s="341"/>
      <c r="K45" s="218"/>
    </row>
    <row r="46" spans="2:11" customFormat="1" ht="12.75" customHeight="1">
      <c r="B46" s="221"/>
      <c r="C46" s="222"/>
      <c r="D46" s="220"/>
      <c r="E46" s="220"/>
      <c r="F46" s="220"/>
      <c r="G46" s="220"/>
      <c r="H46" s="220"/>
      <c r="I46" s="220"/>
      <c r="J46" s="220"/>
      <c r="K46" s="218"/>
    </row>
    <row r="47" spans="2:11" customFormat="1" ht="15" customHeight="1">
      <c r="B47" s="221"/>
      <c r="C47" s="222"/>
      <c r="D47" s="341" t="s">
        <v>1922</v>
      </c>
      <c r="E47" s="341"/>
      <c r="F47" s="341"/>
      <c r="G47" s="341"/>
      <c r="H47" s="341"/>
      <c r="I47" s="341"/>
      <c r="J47" s="341"/>
      <c r="K47" s="218"/>
    </row>
    <row r="48" spans="2:11" customFormat="1" ht="15" customHeight="1">
      <c r="B48" s="221"/>
      <c r="C48" s="222"/>
      <c r="D48" s="222"/>
      <c r="E48" s="341" t="s">
        <v>1923</v>
      </c>
      <c r="F48" s="341"/>
      <c r="G48" s="341"/>
      <c r="H48" s="341"/>
      <c r="I48" s="341"/>
      <c r="J48" s="341"/>
      <c r="K48" s="218"/>
    </row>
    <row r="49" spans="2:11" customFormat="1" ht="15" customHeight="1">
      <c r="B49" s="221"/>
      <c r="C49" s="222"/>
      <c r="D49" s="222"/>
      <c r="E49" s="341" t="s">
        <v>1924</v>
      </c>
      <c r="F49" s="341"/>
      <c r="G49" s="341"/>
      <c r="H49" s="341"/>
      <c r="I49" s="341"/>
      <c r="J49" s="341"/>
      <c r="K49" s="218"/>
    </row>
    <row r="50" spans="2:11" customFormat="1" ht="15" customHeight="1">
      <c r="B50" s="221"/>
      <c r="C50" s="222"/>
      <c r="D50" s="222"/>
      <c r="E50" s="341" t="s">
        <v>1925</v>
      </c>
      <c r="F50" s="341"/>
      <c r="G50" s="341"/>
      <c r="H50" s="341"/>
      <c r="I50" s="341"/>
      <c r="J50" s="341"/>
      <c r="K50" s="218"/>
    </row>
    <row r="51" spans="2:11" customFormat="1" ht="15" customHeight="1">
      <c r="B51" s="221"/>
      <c r="C51" s="222"/>
      <c r="D51" s="341" t="s">
        <v>1926</v>
      </c>
      <c r="E51" s="341"/>
      <c r="F51" s="341"/>
      <c r="G51" s="341"/>
      <c r="H51" s="341"/>
      <c r="I51" s="341"/>
      <c r="J51" s="341"/>
      <c r="K51" s="218"/>
    </row>
    <row r="52" spans="2:11" customFormat="1" ht="25.5" customHeight="1">
      <c r="B52" s="217"/>
      <c r="C52" s="342" t="s">
        <v>1927</v>
      </c>
      <c r="D52" s="342"/>
      <c r="E52" s="342"/>
      <c r="F52" s="342"/>
      <c r="G52" s="342"/>
      <c r="H52" s="342"/>
      <c r="I52" s="342"/>
      <c r="J52" s="342"/>
      <c r="K52" s="218"/>
    </row>
    <row r="53" spans="2:11" customFormat="1" ht="5.25" customHeight="1">
      <c r="B53" s="217"/>
      <c r="C53" s="219"/>
      <c r="D53" s="219"/>
      <c r="E53" s="219"/>
      <c r="F53" s="219"/>
      <c r="G53" s="219"/>
      <c r="H53" s="219"/>
      <c r="I53" s="219"/>
      <c r="J53" s="219"/>
      <c r="K53" s="218"/>
    </row>
    <row r="54" spans="2:11" customFormat="1" ht="15" customHeight="1">
      <c r="B54" s="217"/>
      <c r="C54" s="341" t="s">
        <v>1928</v>
      </c>
      <c r="D54" s="341"/>
      <c r="E54" s="341"/>
      <c r="F54" s="341"/>
      <c r="G54" s="341"/>
      <c r="H54" s="341"/>
      <c r="I54" s="341"/>
      <c r="J54" s="341"/>
      <c r="K54" s="218"/>
    </row>
    <row r="55" spans="2:11" customFormat="1" ht="15" customHeight="1">
      <c r="B55" s="217"/>
      <c r="C55" s="341" t="s">
        <v>1929</v>
      </c>
      <c r="D55" s="341"/>
      <c r="E55" s="341"/>
      <c r="F55" s="341"/>
      <c r="G55" s="341"/>
      <c r="H55" s="341"/>
      <c r="I55" s="341"/>
      <c r="J55" s="341"/>
      <c r="K55" s="218"/>
    </row>
    <row r="56" spans="2:11" customFormat="1" ht="12.75" customHeight="1">
      <c r="B56" s="217"/>
      <c r="C56" s="220"/>
      <c r="D56" s="220"/>
      <c r="E56" s="220"/>
      <c r="F56" s="220"/>
      <c r="G56" s="220"/>
      <c r="H56" s="220"/>
      <c r="I56" s="220"/>
      <c r="J56" s="220"/>
      <c r="K56" s="218"/>
    </row>
    <row r="57" spans="2:11" customFormat="1" ht="15" customHeight="1">
      <c r="B57" s="217"/>
      <c r="C57" s="341" t="s">
        <v>1930</v>
      </c>
      <c r="D57" s="341"/>
      <c r="E57" s="341"/>
      <c r="F57" s="341"/>
      <c r="G57" s="341"/>
      <c r="H57" s="341"/>
      <c r="I57" s="341"/>
      <c r="J57" s="341"/>
      <c r="K57" s="218"/>
    </row>
    <row r="58" spans="2:11" customFormat="1" ht="15" customHeight="1">
      <c r="B58" s="217"/>
      <c r="C58" s="222"/>
      <c r="D58" s="341" t="s">
        <v>1931</v>
      </c>
      <c r="E58" s="341"/>
      <c r="F58" s="341"/>
      <c r="G58" s="341"/>
      <c r="H58" s="341"/>
      <c r="I58" s="341"/>
      <c r="J58" s="341"/>
      <c r="K58" s="218"/>
    </row>
    <row r="59" spans="2:11" customFormat="1" ht="15" customHeight="1">
      <c r="B59" s="217"/>
      <c r="C59" s="222"/>
      <c r="D59" s="341" t="s">
        <v>1932</v>
      </c>
      <c r="E59" s="341"/>
      <c r="F59" s="341"/>
      <c r="G59" s="341"/>
      <c r="H59" s="341"/>
      <c r="I59" s="341"/>
      <c r="J59" s="341"/>
      <c r="K59" s="218"/>
    </row>
    <row r="60" spans="2:11" customFormat="1" ht="15" customHeight="1">
      <c r="B60" s="217"/>
      <c r="C60" s="222"/>
      <c r="D60" s="341" t="s">
        <v>1933</v>
      </c>
      <c r="E60" s="341"/>
      <c r="F60" s="341"/>
      <c r="G60" s="341"/>
      <c r="H60" s="341"/>
      <c r="I60" s="341"/>
      <c r="J60" s="341"/>
      <c r="K60" s="218"/>
    </row>
    <row r="61" spans="2:11" customFormat="1" ht="15" customHeight="1">
      <c r="B61" s="217"/>
      <c r="C61" s="222"/>
      <c r="D61" s="341" t="s">
        <v>1934</v>
      </c>
      <c r="E61" s="341"/>
      <c r="F61" s="341"/>
      <c r="G61" s="341"/>
      <c r="H61" s="341"/>
      <c r="I61" s="341"/>
      <c r="J61" s="341"/>
      <c r="K61" s="218"/>
    </row>
    <row r="62" spans="2:11" customFormat="1" ht="15" customHeight="1">
      <c r="B62" s="217"/>
      <c r="C62" s="222"/>
      <c r="D62" s="344" t="s">
        <v>1935</v>
      </c>
      <c r="E62" s="344"/>
      <c r="F62" s="344"/>
      <c r="G62" s="344"/>
      <c r="H62" s="344"/>
      <c r="I62" s="344"/>
      <c r="J62" s="344"/>
      <c r="K62" s="218"/>
    </row>
    <row r="63" spans="2:11" customFormat="1" ht="15" customHeight="1">
      <c r="B63" s="217"/>
      <c r="C63" s="222"/>
      <c r="D63" s="341" t="s">
        <v>1936</v>
      </c>
      <c r="E63" s="341"/>
      <c r="F63" s="341"/>
      <c r="G63" s="341"/>
      <c r="H63" s="341"/>
      <c r="I63" s="341"/>
      <c r="J63" s="341"/>
      <c r="K63" s="218"/>
    </row>
    <row r="64" spans="2:11" customFormat="1" ht="12.75" customHeight="1">
      <c r="B64" s="217"/>
      <c r="C64" s="222"/>
      <c r="D64" s="222"/>
      <c r="E64" s="225"/>
      <c r="F64" s="222"/>
      <c r="G64" s="222"/>
      <c r="H64" s="222"/>
      <c r="I64" s="222"/>
      <c r="J64" s="222"/>
      <c r="K64" s="218"/>
    </row>
    <row r="65" spans="2:11" customFormat="1" ht="15" customHeight="1">
      <c r="B65" s="217"/>
      <c r="C65" s="222"/>
      <c r="D65" s="341" t="s">
        <v>1937</v>
      </c>
      <c r="E65" s="341"/>
      <c r="F65" s="341"/>
      <c r="G65" s="341"/>
      <c r="H65" s="341"/>
      <c r="I65" s="341"/>
      <c r="J65" s="341"/>
      <c r="K65" s="218"/>
    </row>
    <row r="66" spans="2:11" customFormat="1" ht="15" customHeight="1">
      <c r="B66" s="217"/>
      <c r="C66" s="222"/>
      <c r="D66" s="344" t="s">
        <v>1938</v>
      </c>
      <c r="E66" s="344"/>
      <c r="F66" s="344"/>
      <c r="G66" s="344"/>
      <c r="H66" s="344"/>
      <c r="I66" s="344"/>
      <c r="J66" s="344"/>
      <c r="K66" s="218"/>
    </row>
    <row r="67" spans="2:11" customFormat="1" ht="15" customHeight="1">
      <c r="B67" s="217"/>
      <c r="C67" s="222"/>
      <c r="D67" s="341" t="s">
        <v>1939</v>
      </c>
      <c r="E67" s="341"/>
      <c r="F67" s="341"/>
      <c r="G67" s="341"/>
      <c r="H67" s="341"/>
      <c r="I67" s="341"/>
      <c r="J67" s="341"/>
      <c r="K67" s="218"/>
    </row>
    <row r="68" spans="2:11" customFormat="1" ht="15" customHeight="1">
      <c r="B68" s="217"/>
      <c r="C68" s="222"/>
      <c r="D68" s="341" t="s">
        <v>1940</v>
      </c>
      <c r="E68" s="341"/>
      <c r="F68" s="341"/>
      <c r="G68" s="341"/>
      <c r="H68" s="341"/>
      <c r="I68" s="341"/>
      <c r="J68" s="341"/>
      <c r="K68" s="218"/>
    </row>
    <row r="69" spans="2:11" customFormat="1" ht="15" customHeight="1">
      <c r="B69" s="217"/>
      <c r="C69" s="222"/>
      <c r="D69" s="341" t="s">
        <v>1941</v>
      </c>
      <c r="E69" s="341"/>
      <c r="F69" s="341"/>
      <c r="G69" s="341"/>
      <c r="H69" s="341"/>
      <c r="I69" s="341"/>
      <c r="J69" s="341"/>
      <c r="K69" s="218"/>
    </row>
    <row r="70" spans="2:11" customFormat="1" ht="15" customHeight="1">
      <c r="B70" s="217"/>
      <c r="C70" s="222"/>
      <c r="D70" s="341" t="s">
        <v>1942</v>
      </c>
      <c r="E70" s="341"/>
      <c r="F70" s="341"/>
      <c r="G70" s="341"/>
      <c r="H70" s="341"/>
      <c r="I70" s="341"/>
      <c r="J70" s="341"/>
      <c r="K70" s="218"/>
    </row>
    <row r="71" spans="2:11" customFormat="1" ht="12.75" customHeight="1">
      <c r="B71" s="226"/>
      <c r="C71" s="227"/>
      <c r="D71" s="227"/>
      <c r="E71" s="227"/>
      <c r="F71" s="227"/>
      <c r="G71" s="227"/>
      <c r="H71" s="227"/>
      <c r="I71" s="227"/>
      <c r="J71" s="227"/>
      <c r="K71" s="228"/>
    </row>
    <row r="72" spans="2:11" customFormat="1" ht="18.75" customHeight="1">
      <c r="B72" s="229"/>
      <c r="C72" s="229"/>
      <c r="D72" s="229"/>
      <c r="E72" s="229"/>
      <c r="F72" s="229"/>
      <c r="G72" s="229"/>
      <c r="H72" s="229"/>
      <c r="I72" s="229"/>
      <c r="J72" s="229"/>
      <c r="K72" s="230"/>
    </row>
    <row r="73" spans="2:11" customFormat="1" ht="18.75" customHeight="1">
      <c r="B73" s="230"/>
      <c r="C73" s="230"/>
      <c r="D73" s="230"/>
      <c r="E73" s="230"/>
      <c r="F73" s="230"/>
      <c r="G73" s="230"/>
      <c r="H73" s="230"/>
      <c r="I73" s="230"/>
      <c r="J73" s="230"/>
      <c r="K73" s="230"/>
    </row>
    <row r="74" spans="2:11" customFormat="1" ht="7.5" customHeight="1">
      <c r="B74" s="231"/>
      <c r="C74" s="232"/>
      <c r="D74" s="232"/>
      <c r="E74" s="232"/>
      <c r="F74" s="232"/>
      <c r="G74" s="232"/>
      <c r="H74" s="232"/>
      <c r="I74" s="232"/>
      <c r="J74" s="232"/>
      <c r="K74" s="233"/>
    </row>
    <row r="75" spans="2:11" customFormat="1" ht="45" customHeight="1">
      <c r="B75" s="234"/>
      <c r="C75" s="345" t="s">
        <v>1943</v>
      </c>
      <c r="D75" s="345"/>
      <c r="E75" s="345"/>
      <c r="F75" s="345"/>
      <c r="G75" s="345"/>
      <c r="H75" s="345"/>
      <c r="I75" s="345"/>
      <c r="J75" s="345"/>
      <c r="K75" s="235"/>
    </row>
    <row r="76" spans="2:11" customFormat="1" ht="17.25" customHeight="1">
      <c r="B76" s="234"/>
      <c r="C76" s="236" t="s">
        <v>1944</v>
      </c>
      <c r="D76" s="236"/>
      <c r="E76" s="236"/>
      <c r="F76" s="236" t="s">
        <v>1945</v>
      </c>
      <c r="G76" s="237"/>
      <c r="H76" s="236" t="s">
        <v>54</v>
      </c>
      <c r="I76" s="236" t="s">
        <v>57</v>
      </c>
      <c r="J76" s="236" t="s">
        <v>1946</v>
      </c>
      <c r="K76" s="235"/>
    </row>
    <row r="77" spans="2:11" customFormat="1" ht="17.25" customHeight="1">
      <c r="B77" s="234"/>
      <c r="C77" s="238" t="s">
        <v>1947</v>
      </c>
      <c r="D77" s="238"/>
      <c r="E77" s="238"/>
      <c r="F77" s="239" t="s">
        <v>1948</v>
      </c>
      <c r="G77" s="240"/>
      <c r="H77" s="238"/>
      <c r="I77" s="238"/>
      <c r="J77" s="238" t="s">
        <v>1949</v>
      </c>
      <c r="K77" s="235"/>
    </row>
    <row r="78" spans="2:11" customFormat="1" ht="5.25" customHeight="1">
      <c r="B78" s="234"/>
      <c r="C78" s="241"/>
      <c r="D78" s="241"/>
      <c r="E78" s="241"/>
      <c r="F78" s="241"/>
      <c r="G78" s="242"/>
      <c r="H78" s="241"/>
      <c r="I78" s="241"/>
      <c r="J78" s="241"/>
      <c r="K78" s="235"/>
    </row>
    <row r="79" spans="2:11" customFormat="1" ht="15" customHeight="1">
      <c r="B79" s="234"/>
      <c r="C79" s="223" t="s">
        <v>53</v>
      </c>
      <c r="D79" s="243"/>
      <c r="E79" s="243"/>
      <c r="F79" s="244" t="s">
        <v>1950</v>
      </c>
      <c r="G79" s="245"/>
      <c r="H79" s="223" t="s">
        <v>1951</v>
      </c>
      <c r="I79" s="223" t="s">
        <v>1952</v>
      </c>
      <c r="J79" s="223">
        <v>20</v>
      </c>
      <c r="K79" s="235"/>
    </row>
    <row r="80" spans="2:11" customFormat="1" ht="15" customHeight="1">
      <c r="B80" s="234"/>
      <c r="C80" s="223" t="s">
        <v>1953</v>
      </c>
      <c r="D80" s="223"/>
      <c r="E80" s="223"/>
      <c r="F80" s="244" t="s">
        <v>1950</v>
      </c>
      <c r="G80" s="245"/>
      <c r="H80" s="223" t="s">
        <v>1954</v>
      </c>
      <c r="I80" s="223" t="s">
        <v>1952</v>
      </c>
      <c r="J80" s="223">
        <v>120</v>
      </c>
      <c r="K80" s="235"/>
    </row>
    <row r="81" spans="2:11" customFormat="1" ht="15" customHeight="1">
      <c r="B81" s="246"/>
      <c r="C81" s="223" t="s">
        <v>1955</v>
      </c>
      <c r="D81" s="223"/>
      <c r="E81" s="223"/>
      <c r="F81" s="244" t="s">
        <v>1956</v>
      </c>
      <c r="G81" s="245"/>
      <c r="H81" s="223" t="s">
        <v>1957</v>
      </c>
      <c r="I81" s="223" t="s">
        <v>1952</v>
      </c>
      <c r="J81" s="223">
        <v>50</v>
      </c>
      <c r="K81" s="235"/>
    </row>
    <row r="82" spans="2:11" customFormat="1" ht="15" customHeight="1">
      <c r="B82" s="246"/>
      <c r="C82" s="223" t="s">
        <v>1958</v>
      </c>
      <c r="D82" s="223"/>
      <c r="E82" s="223"/>
      <c r="F82" s="244" t="s">
        <v>1950</v>
      </c>
      <c r="G82" s="245"/>
      <c r="H82" s="223" t="s">
        <v>1959</v>
      </c>
      <c r="I82" s="223" t="s">
        <v>1960</v>
      </c>
      <c r="J82" s="223"/>
      <c r="K82" s="235"/>
    </row>
    <row r="83" spans="2:11" customFormat="1" ht="15" customHeight="1">
      <c r="B83" s="246"/>
      <c r="C83" s="223" t="s">
        <v>1961</v>
      </c>
      <c r="D83" s="223"/>
      <c r="E83" s="223"/>
      <c r="F83" s="244" t="s">
        <v>1956</v>
      </c>
      <c r="G83" s="223"/>
      <c r="H83" s="223" t="s">
        <v>1962</v>
      </c>
      <c r="I83" s="223" t="s">
        <v>1952</v>
      </c>
      <c r="J83" s="223">
        <v>15</v>
      </c>
      <c r="K83" s="235"/>
    </row>
    <row r="84" spans="2:11" customFormat="1" ht="15" customHeight="1">
      <c r="B84" s="246"/>
      <c r="C84" s="223" t="s">
        <v>1963</v>
      </c>
      <c r="D84" s="223"/>
      <c r="E84" s="223"/>
      <c r="F84" s="244" t="s">
        <v>1956</v>
      </c>
      <c r="G84" s="223"/>
      <c r="H84" s="223" t="s">
        <v>1964</v>
      </c>
      <c r="I84" s="223" t="s">
        <v>1952</v>
      </c>
      <c r="J84" s="223">
        <v>15</v>
      </c>
      <c r="K84" s="235"/>
    </row>
    <row r="85" spans="2:11" customFormat="1" ht="15" customHeight="1">
      <c r="B85" s="246"/>
      <c r="C85" s="223" t="s">
        <v>1965</v>
      </c>
      <c r="D85" s="223"/>
      <c r="E85" s="223"/>
      <c r="F85" s="244" t="s">
        <v>1956</v>
      </c>
      <c r="G85" s="223"/>
      <c r="H85" s="223" t="s">
        <v>1966</v>
      </c>
      <c r="I85" s="223" t="s">
        <v>1952</v>
      </c>
      <c r="J85" s="223">
        <v>20</v>
      </c>
      <c r="K85" s="235"/>
    </row>
    <row r="86" spans="2:11" customFormat="1" ht="15" customHeight="1">
      <c r="B86" s="246"/>
      <c r="C86" s="223" t="s">
        <v>1967</v>
      </c>
      <c r="D86" s="223"/>
      <c r="E86" s="223"/>
      <c r="F86" s="244" t="s">
        <v>1956</v>
      </c>
      <c r="G86" s="223"/>
      <c r="H86" s="223" t="s">
        <v>1968</v>
      </c>
      <c r="I86" s="223" t="s">
        <v>1952</v>
      </c>
      <c r="J86" s="223">
        <v>20</v>
      </c>
      <c r="K86" s="235"/>
    </row>
    <row r="87" spans="2:11" customFormat="1" ht="15" customHeight="1">
      <c r="B87" s="246"/>
      <c r="C87" s="223" t="s">
        <v>1969</v>
      </c>
      <c r="D87" s="223"/>
      <c r="E87" s="223"/>
      <c r="F87" s="244" t="s">
        <v>1956</v>
      </c>
      <c r="G87" s="245"/>
      <c r="H87" s="223" t="s">
        <v>1970</v>
      </c>
      <c r="I87" s="223" t="s">
        <v>1952</v>
      </c>
      <c r="J87" s="223">
        <v>50</v>
      </c>
      <c r="K87" s="235"/>
    </row>
    <row r="88" spans="2:11" customFormat="1" ht="15" customHeight="1">
      <c r="B88" s="246"/>
      <c r="C88" s="223" t="s">
        <v>1971</v>
      </c>
      <c r="D88" s="223"/>
      <c r="E88" s="223"/>
      <c r="F88" s="244" t="s">
        <v>1956</v>
      </c>
      <c r="G88" s="245"/>
      <c r="H88" s="223" t="s">
        <v>1972</v>
      </c>
      <c r="I88" s="223" t="s">
        <v>1952</v>
      </c>
      <c r="J88" s="223">
        <v>20</v>
      </c>
      <c r="K88" s="235"/>
    </row>
    <row r="89" spans="2:11" customFormat="1" ht="15" customHeight="1">
      <c r="B89" s="246"/>
      <c r="C89" s="223" t="s">
        <v>1973</v>
      </c>
      <c r="D89" s="223"/>
      <c r="E89" s="223"/>
      <c r="F89" s="244" t="s">
        <v>1956</v>
      </c>
      <c r="G89" s="245"/>
      <c r="H89" s="223" t="s">
        <v>1974</v>
      </c>
      <c r="I89" s="223" t="s">
        <v>1952</v>
      </c>
      <c r="J89" s="223">
        <v>20</v>
      </c>
      <c r="K89" s="235"/>
    </row>
    <row r="90" spans="2:11" customFormat="1" ht="15" customHeight="1">
      <c r="B90" s="246"/>
      <c r="C90" s="223" t="s">
        <v>1975</v>
      </c>
      <c r="D90" s="223"/>
      <c r="E90" s="223"/>
      <c r="F90" s="244" t="s">
        <v>1956</v>
      </c>
      <c r="G90" s="245"/>
      <c r="H90" s="223" t="s">
        <v>1976</v>
      </c>
      <c r="I90" s="223" t="s">
        <v>1952</v>
      </c>
      <c r="J90" s="223">
        <v>50</v>
      </c>
      <c r="K90" s="235"/>
    </row>
    <row r="91" spans="2:11" customFormat="1" ht="15" customHeight="1">
      <c r="B91" s="246"/>
      <c r="C91" s="223" t="s">
        <v>1977</v>
      </c>
      <c r="D91" s="223"/>
      <c r="E91" s="223"/>
      <c r="F91" s="244" t="s">
        <v>1956</v>
      </c>
      <c r="G91" s="245"/>
      <c r="H91" s="223" t="s">
        <v>1977</v>
      </c>
      <c r="I91" s="223" t="s">
        <v>1952</v>
      </c>
      <c r="J91" s="223">
        <v>50</v>
      </c>
      <c r="K91" s="235"/>
    </row>
    <row r="92" spans="2:11" customFormat="1" ht="15" customHeight="1">
      <c r="B92" s="246"/>
      <c r="C92" s="223" t="s">
        <v>1978</v>
      </c>
      <c r="D92" s="223"/>
      <c r="E92" s="223"/>
      <c r="F92" s="244" t="s">
        <v>1956</v>
      </c>
      <c r="G92" s="245"/>
      <c r="H92" s="223" t="s">
        <v>1979</v>
      </c>
      <c r="I92" s="223" t="s">
        <v>1952</v>
      </c>
      <c r="J92" s="223">
        <v>255</v>
      </c>
      <c r="K92" s="235"/>
    </row>
    <row r="93" spans="2:11" customFormat="1" ht="15" customHeight="1">
      <c r="B93" s="246"/>
      <c r="C93" s="223" t="s">
        <v>1980</v>
      </c>
      <c r="D93" s="223"/>
      <c r="E93" s="223"/>
      <c r="F93" s="244" t="s">
        <v>1950</v>
      </c>
      <c r="G93" s="245"/>
      <c r="H93" s="223" t="s">
        <v>1981</v>
      </c>
      <c r="I93" s="223" t="s">
        <v>1982</v>
      </c>
      <c r="J93" s="223"/>
      <c r="K93" s="235"/>
    </row>
    <row r="94" spans="2:11" customFormat="1" ht="15" customHeight="1">
      <c r="B94" s="246"/>
      <c r="C94" s="223" t="s">
        <v>1983</v>
      </c>
      <c r="D94" s="223"/>
      <c r="E94" s="223"/>
      <c r="F94" s="244" t="s">
        <v>1950</v>
      </c>
      <c r="G94" s="245"/>
      <c r="H94" s="223" t="s">
        <v>1984</v>
      </c>
      <c r="I94" s="223" t="s">
        <v>1985</v>
      </c>
      <c r="J94" s="223"/>
      <c r="K94" s="235"/>
    </row>
    <row r="95" spans="2:11" customFormat="1" ht="15" customHeight="1">
      <c r="B95" s="246"/>
      <c r="C95" s="223" t="s">
        <v>1986</v>
      </c>
      <c r="D95" s="223"/>
      <c r="E95" s="223"/>
      <c r="F95" s="244" t="s">
        <v>1950</v>
      </c>
      <c r="G95" s="245"/>
      <c r="H95" s="223" t="s">
        <v>1986</v>
      </c>
      <c r="I95" s="223" t="s">
        <v>1985</v>
      </c>
      <c r="J95" s="223"/>
      <c r="K95" s="235"/>
    </row>
    <row r="96" spans="2:11" customFormat="1" ht="15" customHeight="1">
      <c r="B96" s="246"/>
      <c r="C96" s="223" t="s">
        <v>38</v>
      </c>
      <c r="D96" s="223"/>
      <c r="E96" s="223"/>
      <c r="F96" s="244" t="s">
        <v>1950</v>
      </c>
      <c r="G96" s="245"/>
      <c r="H96" s="223" t="s">
        <v>1987</v>
      </c>
      <c r="I96" s="223" t="s">
        <v>1985</v>
      </c>
      <c r="J96" s="223"/>
      <c r="K96" s="235"/>
    </row>
    <row r="97" spans="2:11" customFormat="1" ht="15" customHeight="1">
      <c r="B97" s="246"/>
      <c r="C97" s="223" t="s">
        <v>48</v>
      </c>
      <c r="D97" s="223"/>
      <c r="E97" s="223"/>
      <c r="F97" s="244" t="s">
        <v>1950</v>
      </c>
      <c r="G97" s="245"/>
      <c r="H97" s="223" t="s">
        <v>1988</v>
      </c>
      <c r="I97" s="223" t="s">
        <v>1985</v>
      </c>
      <c r="J97" s="223"/>
      <c r="K97" s="235"/>
    </row>
    <row r="98" spans="2:11" customFormat="1" ht="15" customHeight="1">
      <c r="B98" s="247"/>
      <c r="C98" s="248"/>
      <c r="D98" s="248"/>
      <c r="E98" s="248"/>
      <c r="F98" s="248"/>
      <c r="G98" s="248"/>
      <c r="H98" s="248"/>
      <c r="I98" s="248"/>
      <c r="J98" s="248"/>
      <c r="K98" s="249"/>
    </row>
    <row r="99" spans="2:11" customFormat="1" ht="18.75" customHeight="1">
      <c r="B99" s="250"/>
      <c r="C99" s="251"/>
      <c r="D99" s="251"/>
      <c r="E99" s="251"/>
      <c r="F99" s="251"/>
      <c r="G99" s="251"/>
      <c r="H99" s="251"/>
      <c r="I99" s="251"/>
      <c r="J99" s="251"/>
      <c r="K99" s="250"/>
    </row>
    <row r="100" spans="2:11" customFormat="1" ht="18.75" customHeight="1">
      <c r="B100" s="230"/>
      <c r="C100" s="230"/>
      <c r="D100" s="230"/>
      <c r="E100" s="230"/>
      <c r="F100" s="230"/>
      <c r="G100" s="230"/>
      <c r="H100" s="230"/>
      <c r="I100" s="230"/>
      <c r="J100" s="230"/>
      <c r="K100" s="230"/>
    </row>
    <row r="101" spans="2:11" customFormat="1" ht="7.5" customHeight="1">
      <c r="B101" s="231"/>
      <c r="C101" s="232"/>
      <c r="D101" s="232"/>
      <c r="E101" s="232"/>
      <c r="F101" s="232"/>
      <c r="G101" s="232"/>
      <c r="H101" s="232"/>
      <c r="I101" s="232"/>
      <c r="J101" s="232"/>
      <c r="K101" s="233"/>
    </row>
    <row r="102" spans="2:11" customFormat="1" ht="45" customHeight="1">
      <c r="B102" s="234"/>
      <c r="C102" s="345" t="s">
        <v>1989</v>
      </c>
      <c r="D102" s="345"/>
      <c r="E102" s="345"/>
      <c r="F102" s="345"/>
      <c r="G102" s="345"/>
      <c r="H102" s="345"/>
      <c r="I102" s="345"/>
      <c r="J102" s="345"/>
      <c r="K102" s="235"/>
    </row>
    <row r="103" spans="2:11" customFormat="1" ht="17.25" customHeight="1">
      <c r="B103" s="234"/>
      <c r="C103" s="236" t="s">
        <v>1944</v>
      </c>
      <c r="D103" s="236"/>
      <c r="E103" s="236"/>
      <c r="F103" s="236" t="s">
        <v>1945</v>
      </c>
      <c r="G103" s="237"/>
      <c r="H103" s="236" t="s">
        <v>54</v>
      </c>
      <c r="I103" s="236" t="s">
        <v>57</v>
      </c>
      <c r="J103" s="236" t="s">
        <v>1946</v>
      </c>
      <c r="K103" s="235"/>
    </row>
    <row r="104" spans="2:11" customFormat="1" ht="17.25" customHeight="1">
      <c r="B104" s="234"/>
      <c r="C104" s="238" t="s">
        <v>1947</v>
      </c>
      <c r="D104" s="238"/>
      <c r="E104" s="238"/>
      <c r="F104" s="239" t="s">
        <v>1948</v>
      </c>
      <c r="G104" s="240"/>
      <c r="H104" s="238"/>
      <c r="I104" s="238"/>
      <c r="J104" s="238" t="s">
        <v>1949</v>
      </c>
      <c r="K104" s="235"/>
    </row>
    <row r="105" spans="2:11" customFormat="1" ht="5.25" customHeight="1">
      <c r="B105" s="234"/>
      <c r="C105" s="236"/>
      <c r="D105" s="236"/>
      <c r="E105" s="236"/>
      <c r="F105" s="236"/>
      <c r="G105" s="252"/>
      <c r="H105" s="236"/>
      <c r="I105" s="236"/>
      <c r="J105" s="236"/>
      <c r="K105" s="235"/>
    </row>
    <row r="106" spans="2:11" customFormat="1" ht="15" customHeight="1">
      <c r="B106" s="234"/>
      <c r="C106" s="223" t="s">
        <v>53</v>
      </c>
      <c r="D106" s="243"/>
      <c r="E106" s="243"/>
      <c r="F106" s="244" t="s">
        <v>1950</v>
      </c>
      <c r="G106" s="223"/>
      <c r="H106" s="223" t="s">
        <v>1990</v>
      </c>
      <c r="I106" s="223" t="s">
        <v>1952</v>
      </c>
      <c r="J106" s="223">
        <v>20</v>
      </c>
      <c r="K106" s="235"/>
    </row>
    <row r="107" spans="2:11" customFormat="1" ht="15" customHeight="1">
      <c r="B107" s="234"/>
      <c r="C107" s="223" t="s">
        <v>1953</v>
      </c>
      <c r="D107" s="223"/>
      <c r="E107" s="223"/>
      <c r="F107" s="244" t="s">
        <v>1950</v>
      </c>
      <c r="G107" s="223"/>
      <c r="H107" s="223" t="s">
        <v>1990</v>
      </c>
      <c r="I107" s="223" t="s">
        <v>1952</v>
      </c>
      <c r="J107" s="223">
        <v>120</v>
      </c>
      <c r="K107" s="235"/>
    </row>
    <row r="108" spans="2:11" customFormat="1" ht="15" customHeight="1">
      <c r="B108" s="246"/>
      <c r="C108" s="223" t="s">
        <v>1955</v>
      </c>
      <c r="D108" s="223"/>
      <c r="E108" s="223"/>
      <c r="F108" s="244" t="s">
        <v>1956</v>
      </c>
      <c r="G108" s="223"/>
      <c r="H108" s="223" t="s">
        <v>1990</v>
      </c>
      <c r="I108" s="223" t="s">
        <v>1952</v>
      </c>
      <c r="J108" s="223">
        <v>50</v>
      </c>
      <c r="K108" s="235"/>
    </row>
    <row r="109" spans="2:11" customFormat="1" ht="15" customHeight="1">
      <c r="B109" s="246"/>
      <c r="C109" s="223" t="s">
        <v>1958</v>
      </c>
      <c r="D109" s="223"/>
      <c r="E109" s="223"/>
      <c r="F109" s="244" t="s">
        <v>1950</v>
      </c>
      <c r="G109" s="223"/>
      <c r="H109" s="223" t="s">
        <v>1990</v>
      </c>
      <c r="I109" s="223" t="s">
        <v>1960</v>
      </c>
      <c r="J109" s="223"/>
      <c r="K109" s="235"/>
    </row>
    <row r="110" spans="2:11" customFormat="1" ht="15" customHeight="1">
      <c r="B110" s="246"/>
      <c r="C110" s="223" t="s">
        <v>1969</v>
      </c>
      <c r="D110" s="223"/>
      <c r="E110" s="223"/>
      <c r="F110" s="244" t="s">
        <v>1956</v>
      </c>
      <c r="G110" s="223"/>
      <c r="H110" s="223" t="s">
        <v>1990</v>
      </c>
      <c r="I110" s="223" t="s">
        <v>1952</v>
      </c>
      <c r="J110" s="223">
        <v>50</v>
      </c>
      <c r="K110" s="235"/>
    </row>
    <row r="111" spans="2:11" customFormat="1" ht="15" customHeight="1">
      <c r="B111" s="246"/>
      <c r="C111" s="223" t="s">
        <v>1977</v>
      </c>
      <c r="D111" s="223"/>
      <c r="E111" s="223"/>
      <c r="F111" s="244" t="s">
        <v>1956</v>
      </c>
      <c r="G111" s="223"/>
      <c r="H111" s="223" t="s">
        <v>1990</v>
      </c>
      <c r="I111" s="223" t="s">
        <v>1952</v>
      </c>
      <c r="J111" s="223">
        <v>50</v>
      </c>
      <c r="K111" s="235"/>
    </row>
    <row r="112" spans="2:11" customFormat="1" ht="15" customHeight="1">
      <c r="B112" s="246"/>
      <c r="C112" s="223" t="s">
        <v>1975</v>
      </c>
      <c r="D112" s="223"/>
      <c r="E112" s="223"/>
      <c r="F112" s="244" t="s">
        <v>1956</v>
      </c>
      <c r="G112" s="223"/>
      <c r="H112" s="223" t="s">
        <v>1990</v>
      </c>
      <c r="I112" s="223" t="s">
        <v>1952</v>
      </c>
      <c r="J112" s="223">
        <v>50</v>
      </c>
      <c r="K112" s="235"/>
    </row>
    <row r="113" spans="2:11" customFormat="1" ht="15" customHeight="1">
      <c r="B113" s="246"/>
      <c r="C113" s="223" t="s">
        <v>53</v>
      </c>
      <c r="D113" s="223"/>
      <c r="E113" s="223"/>
      <c r="F113" s="244" t="s">
        <v>1950</v>
      </c>
      <c r="G113" s="223"/>
      <c r="H113" s="223" t="s">
        <v>1991</v>
      </c>
      <c r="I113" s="223" t="s">
        <v>1952</v>
      </c>
      <c r="J113" s="223">
        <v>20</v>
      </c>
      <c r="K113" s="235"/>
    </row>
    <row r="114" spans="2:11" customFormat="1" ht="15" customHeight="1">
      <c r="B114" s="246"/>
      <c r="C114" s="223" t="s">
        <v>1992</v>
      </c>
      <c r="D114" s="223"/>
      <c r="E114" s="223"/>
      <c r="F114" s="244" t="s">
        <v>1950</v>
      </c>
      <c r="G114" s="223"/>
      <c r="H114" s="223" t="s">
        <v>1993</v>
      </c>
      <c r="I114" s="223" t="s">
        <v>1952</v>
      </c>
      <c r="J114" s="223">
        <v>120</v>
      </c>
      <c r="K114" s="235"/>
    </row>
    <row r="115" spans="2:11" customFormat="1" ht="15" customHeight="1">
      <c r="B115" s="246"/>
      <c r="C115" s="223" t="s">
        <v>38</v>
      </c>
      <c r="D115" s="223"/>
      <c r="E115" s="223"/>
      <c r="F115" s="244" t="s">
        <v>1950</v>
      </c>
      <c r="G115" s="223"/>
      <c r="H115" s="223" t="s">
        <v>1994</v>
      </c>
      <c r="I115" s="223" t="s">
        <v>1985</v>
      </c>
      <c r="J115" s="223"/>
      <c r="K115" s="235"/>
    </row>
    <row r="116" spans="2:11" customFormat="1" ht="15" customHeight="1">
      <c r="B116" s="246"/>
      <c r="C116" s="223" t="s">
        <v>48</v>
      </c>
      <c r="D116" s="223"/>
      <c r="E116" s="223"/>
      <c r="F116" s="244" t="s">
        <v>1950</v>
      </c>
      <c r="G116" s="223"/>
      <c r="H116" s="223" t="s">
        <v>1995</v>
      </c>
      <c r="I116" s="223" t="s">
        <v>1985</v>
      </c>
      <c r="J116" s="223"/>
      <c r="K116" s="235"/>
    </row>
    <row r="117" spans="2:11" customFormat="1" ht="15" customHeight="1">
      <c r="B117" s="246"/>
      <c r="C117" s="223" t="s">
        <v>57</v>
      </c>
      <c r="D117" s="223"/>
      <c r="E117" s="223"/>
      <c r="F117" s="244" t="s">
        <v>1950</v>
      </c>
      <c r="G117" s="223"/>
      <c r="H117" s="223" t="s">
        <v>1996</v>
      </c>
      <c r="I117" s="223" t="s">
        <v>1997</v>
      </c>
      <c r="J117" s="223"/>
      <c r="K117" s="235"/>
    </row>
    <row r="118" spans="2:11" customFormat="1" ht="15" customHeight="1">
      <c r="B118" s="247"/>
      <c r="C118" s="253"/>
      <c r="D118" s="253"/>
      <c r="E118" s="253"/>
      <c r="F118" s="253"/>
      <c r="G118" s="253"/>
      <c r="H118" s="253"/>
      <c r="I118" s="253"/>
      <c r="J118" s="253"/>
      <c r="K118" s="249"/>
    </row>
    <row r="119" spans="2:11" customFormat="1" ht="18.75" customHeight="1">
      <c r="B119" s="254"/>
      <c r="C119" s="255"/>
      <c r="D119" s="255"/>
      <c r="E119" s="255"/>
      <c r="F119" s="256"/>
      <c r="G119" s="255"/>
      <c r="H119" s="255"/>
      <c r="I119" s="255"/>
      <c r="J119" s="255"/>
      <c r="K119" s="254"/>
    </row>
    <row r="120" spans="2:11" customFormat="1" ht="18.75" customHeight="1">
      <c r="B120" s="230"/>
      <c r="C120" s="230"/>
      <c r="D120" s="230"/>
      <c r="E120" s="230"/>
      <c r="F120" s="230"/>
      <c r="G120" s="230"/>
      <c r="H120" s="230"/>
      <c r="I120" s="230"/>
      <c r="J120" s="230"/>
      <c r="K120" s="230"/>
    </row>
    <row r="121" spans="2:11" customFormat="1" ht="7.5" customHeight="1">
      <c r="B121" s="257"/>
      <c r="C121" s="258"/>
      <c r="D121" s="258"/>
      <c r="E121" s="258"/>
      <c r="F121" s="258"/>
      <c r="G121" s="258"/>
      <c r="H121" s="258"/>
      <c r="I121" s="258"/>
      <c r="J121" s="258"/>
      <c r="K121" s="259"/>
    </row>
    <row r="122" spans="2:11" customFormat="1" ht="45" customHeight="1">
      <c r="B122" s="260"/>
      <c r="C122" s="343" t="s">
        <v>1998</v>
      </c>
      <c r="D122" s="343"/>
      <c r="E122" s="343"/>
      <c r="F122" s="343"/>
      <c r="G122" s="343"/>
      <c r="H122" s="343"/>
      <c r="I122" s="343"/>
      <c r="J122" s="343"/>
      <c r="K122" s="261"/>
    </row>
    <row r="123" spans="2:11" customFormat="1" ht="17.25" customHeight="1">
      <c r="B123" s="262"/>
      <c r="C123" s="236" t="s">
        <v>1944</v>
      </c>
      <c r="D123" s="236"/>
      <c r="E123" s="236"/>
      <c r="F123" s="236" t="s">
        <v>1945</v>
      </c>
      <c r="G123" s="237"/>
      <c r="H123" s="236" t="s">
        <v>54</v>
      </c>
      <c r="I123" s="236" t="s">
        <v>57</v>
      </c>
      <c r="J123" s="236" t="s">
        <v>1946</v>
      </c>
      <c r="K123" s="263"/>
    </row>
    <row r="124" spans="2:11" customFormat="1" ht="17.25" customHeight="1">
      <c r="B124" s="262"/>
      <c r="C124" s="238" t="s">
        <v>1947</v>
      </c>
      <c r="D124" s="238"/>
      <c r="E124" s="238"/>
      <c r="F124" s="239" t="s">
        <v>1948</v>
      </c>
      <c r="G124" s="240"/>
      <c r="H124" s="238"/>
      <c r="I124" s="238"/>
      <c r="J124" s="238" t="s">
        <v>1949</v>
      </c>
      <c r="K124" s="263"/>
    </row>
    <row r="125" spans="2:11" customFormat="1" ht="5.25" customHeight="1">
      <c r="B125" s="264"/>
      <c r="C125" s="241"/>
      <c r="D125" s="241"/>
      <c r="E125" s="241"/>
      <c r="F125" s="241"/>
      <c r="G125" s="265"/>
      <c r="H125" s="241"/>
      <c r="I125" s="241"/>
      <c r="J125" s="241"/>
      <c r="K125" s="266"/>
    </row>
    <row r="126" spans="2:11" customFormat="1" ht="15" customHeight="1">
      <c r="B126" s="264"/>
      <c r="C126" s="223" t="s">
        <v>1953</v>
      </c>
      <c r="D126" s="243"/>
      <c r="E126" s="243"/>
      <c r="F126" s="244" t="s">
        <v>1950</v>
      </c>
      <c r="G126" s="223"/>
      <c r="H126" s="223" t="s">
        <v>1990</v>
      </c>
      <c r="I126" s="223" t="s">
        <v>1952</v>
      </c>
      <c r="J126" s="223">
        <v>120</v>
      </c>
      <c r="K126" s="267"/>
    </row>
    <row r="127" spans="2:11" customFormat="1" ht="15" customHeight="1">
      <c r="B127" s="264"/>
      <c r="C127" s="223" t="s">
        <v>1999</v>
      </c>
      <c r="D127" s="223"/>
      <c r="E127" s="223"/>
      <c r="F127" s="244" t="s">
        <v>1950</v>
      </c>
      <c r="G127" s="223"/>
      <c r="H127" s="223" t="s">
        <v>2000</v>
      </c>
      <c r="I127" s="223" t="s">
        <v>1952</v>
      </c>
      <c r="J127" s="223" t="s">
        <v>2001</v>
      </c>
      <c r="K127" s="267"/>
    </row>
    <row r="128" spans="2:11" customFormat="1" ht="15" customHeight="1">
      <c r="B128" s="264"/>
      <c r="C128" s="223" t="s">
        <v>85</v>
      </c>
      <c r="D128" s="223"/>
      <c r="E128" s="223"/>
      <c r="F128" s="244" t="s">
        <v>1950</v>
      </c>
      <c r="G128" s="223"/>
      <c r="H128" s="223" t="s">
        <v>2002</v>
      </c>
      <c r="I128" s="223" t="s">
        <v>1952</v>
      </c>
      <c r="J128" s="223" t="s">
        <v>2001</v>
      </c>
      <c r="K128" s="267"/>
    </row>
    <row r="129" spans="2:11" customFormat="1" ht="15" customHeight="1">
      <c r="B129" s="264"/>
      <c r="C129" s="223" t="s">
        <v>1961</v>
      </c>
      <c r="D129" s="223"/>
      <c r="E129" s="223"/>
      <c r="F129" s="244" t="s">
        <v>1956</v>
      </c>
      <c r="G129" s="223"/>
      <c r="H129" s="223" t="s">
        <v>1962</v>
      </c>
      <c r="I129" s="223" t="s">
        <v>1952</v>
      </c>
      <c r="J129" s="223">
        <v>15</v>
      </c>
      <c r="K129" s="267"/>
    </row>
    <row r="130" spans="2:11" customFormat="1" ht="15" customHeight="1">
      <c r="B130" s="264"/>
      <c r="C130" s="223" t="s">
        <v>1963</v>
      </c>
      <c r="D130" s="223"/>
      <c r="E130" s="223"/>
      <c r="F130" s="244" t="s">
        <v>1956</v>
      </c>
      <c r="G130" s="223"/>
      <c r="H130" s="223" t="s">
        <v>1964</v>
      </c>
      <c r="I130" s="223" t="s">
        <v>1952</v>
      </c>
      <c r="J130" s="223">
        <v>15</v>
      </c>
      <c r="K130" s="267"/>
    </row>
    <row r="131" spans="2:11" customFormat="1" ht="15" customHeight="1">
      <c r="B131" s="264"/>
      <c r="C131" s="223" t="s">
        <v>1965</v>
      </c>
      <c r="D131" s="223"/>
      <c r="E131" s="223"/>
      <c r="F131" s="244" t="s">
        <v>1956</v>
      </c>
      <c r="G131" s="223"/>
      <c r="H131" s="223" t="s">
        <v>1966</v>
      </c>
      <c r="I131" s="223" t="s">
        <v>1952</v>
      </c>
      <c r="J131" s="223">
        <v>20</v>
      </c>
      <c r="K131" s="267"/>
    </row>
    <row r="132" spans="2:11" customFormat="1" ht="15" customHeight="1">
      <c r="B132" s="264"/>
      <c r="C132" s="223" t="s">
        <v>1967</v>
      </c>
      <c r="D132" s="223"/>
      <c r="E132" s="223"/>
      <c r="F132" s="244" t="s">
        <v>1956</v>
      </c>
      <c r="G132" s="223"/>
      <c r="H132" s="223" t="s">
        <v>1968</v>
      </c>
      <c r="I132" s="223" t="s">
        <v>1952</v>
      </c>
      <c r="J132" s="223">
        <v>20</v>
      </c>
      <c r="K132" s="267"/>
    </row>
    <row r="133" spans="2:11" customFormat="1" ht="15" customHeight="1">
      <c r="B133" s="264"/>
      <c r="C133" s="223" t="s">
        <v>1955</v>
      </c>
      <c r="D133" s="223"/>
      <c r="E133" s="223"/>
      <c r="F133" s="244" t="s">
        <v>1956</v>
      </c>
      <c r="G133" s="223"/>
      <c r="H133" s="223" t="s">
        <v>1990</v>
      </c>
      <c r="I133" s="223" t="s">
        <v>1952</v>
      </c>
      <c r="J133" s="223">
        <v>50</v>
      </c>
      <c r="K133" s="267"/>
    </row>
    <row r="134" spans="2:11" customFormat="1" ht="15" customHeight="1">
      <c r="B134" s="264"/>
      <c r="C134" s="223" t="s">
        <v>1969</v>
      </c>
      <c r="D134" s="223"/>
      <c r="E134" s="223"/>
      <c r="F134" s="244" t="s">
        <v>1956</v>
      </c>
      <c r="G134" s="223"/>
      <c r="H134" s="223" t="s">
        <v>1990</v>
      </c>
      <c r="I134" s="223" t="s">
        <v>1952</v>
      </c>
      <c r="J134" s="223">
        <v>50</v>
      </c>
      <c r="K134" s="267"/>
    </row>
    <row r="135" spans="2:11" customFormat="1" ht="15" customHeight="1">
      <c r="B135" s="264"/>
      <c r="C135" s="223" t="s">
        <v>1975</v>
      </c>
      <c r="D135" s="223"/>
      <c r="E135" s="223"/>
      <c r="F135" s="244" t="s">
        <v>1956</v>
      </c>
      <c r="G135" s="223"/>
      <c r="H135" s="223" t="s">
        <v>1990</v>
      </c>
      <c r="I135" s="223" t="s">
        <v>1952</v>
      </c>
      <c r="J135" s="223">
        <v>50</v>
      </c>
      <c r="K135" s="267"/>
    </row>
    <row r="136" spans="2:11" customFormat="1" ht="15" customHeight="1">
      <c r="B136" s="264"/>
      <c r="C136" s="223" t="s">
        <v>1977</v>
      </c>
      <c r="D136" s="223"/>
      <c r="E136" s="223"/>
      <c r="F136" s="244" t="s">
        <v>1956</v>
      </c>
      <c r="G136" s="223"/>
      <c r="H136" s="223" t="s">
        <v>1990</v>
      </c>
      <c r="I136" s="223" t="s">
        <v>1952</v>
      </c>
      <c r="J136" s="223">
        <v>50</v>
      </c>
      <c r="K136" s="267"/>
    </row>
    <row r="137" spans="2:11" customFormat="1" ht="15" customHeight="1">
      <c r="B137" s="264"/>
      <c r="C137" s="223" t="s">
        <v>1978</v>
      </c>
      <c r="D137" s="223"/>
      <c r="E137" s="223"/>
      <c r="F137" s="244" t="s">
        <v>1956</v>
      </c>
      <c r="G137" s="223"/>
      <c r="H137" s="223" t="s">
        <v>2003</v>
      </c>
      <c r="I137" s="223" t="s">
        <v>1952</v>
      </c>
      <c r="J137" s="223">
        <v>255</v>
      </c>
      <c r="K137" s="267"/>
    </row>
    <row r="138" spans="2:11" customFormat="1" ht="15" customHeight="1">
      <c r="B138" s="264"/>
      <c r="C138" s="223" t="s">
        <v>1980</v>
      </c>
      <c r="D138" s="223"/>
      <c r="E138" s="223"/>
      <c r="F138" s="244" t="s">
        <v>1950</v>
      </c>
      <c r="G138" s="223"/>
      <c r="H138" s="223" t="s">
        <v>2004</v>
      </c>
      <c r="I138" s="223" t="s">
        <v>1982</v>
      </c>
      <c r="J138" s="223"/>
      <c r="K138" s="267"/>
    </row>
    <row r="139" spans="2:11" customFormat="1" ht="15" customHeight="1">
      <c r="B139" s="264"/>
      <c r="C139" s="223" t="s">
        <v>1983</v>
      </c>
      <c r="D139" s="223"/>
      <c r="E139" s="223"/>
      <c r="F139" s="244" t="s">
        <v>1950</v>
      </c>
      <c r="G139" s="223"/>
      <c r="H139" s="223" t="s">
        <v>2005</v>
      </c>
      <c r="I139" s="223" t="s">
        <v>1985</v>
      </c>
      <c r="J139" s="223"/>
      <c r="K139" s="267"/>
    </row>
    <row r="140" spans="2:11" customFormat="1" ht="15" customHeight="1">
      <c r="B140" s="264"/>
      <c r="C140" s="223" t="s">
        <v>1986</v>
      </c>
      <c r="D140" s="223"/>
      <c r="E140" s="223"/>
      <c r="F140" s="244" t="s">
        <v>1950</v>
      </c>
      <c r="G140" s="223"/>
      <c r="H140" s="223" t="s">
        <v>1986</v>
      </c>
      <c r="I140" s="223" t="s">
        <v>1985</v>
      </c>
      <c r="J140" s="223"/>
      <c r="K140" s="267"/>
    </row>
    <row r="141" spans="2:11" customFormat="1" ht="15" customHeight="1">
      <c r="B141" s="264"/>
      <c r="C141" s="223" t="s">
        <v>38</v>
      </c>
      <c r="D141" s="223"/>
      <c r="E141" s="223"/>
      <c r="F141" s="244" t="s">
        <v>1950</v>
      </c>
      <c r="G141" s="223"/>
      <c r="H141" s="223" t="s">
        <v>2006</v>
      </c>
      <c r="I141" s="223" t="s">
        <v>1985</v>
      </c>
      <c r="J141" s="223"/>
      <c r="K141" s="267"/>
    </row>
    <row r="142" spans="2:11" customFormat="1" ht="15" customHeight="1">
      <c r="B142" s="264"/>
      <c r="C142" s="223" t="s">
        <v>2007</v>
      </c>
      <c r="D142" s="223"/>
      <c r="E142" s="223"/>
      <c r="F142" s="244" t="s">
        <v>1950</v>
      </c>
      <c r="G142" s="223"/>
      <c r="H142" s="223" t="s">
        <v>2008</v>
      </c>
      <c r="I142" s="223" t="s">
        <v>1985</v>
      </c>
      <c r="J142" s="223"/>
      <c r="K142" s="267"/>
    </row>
    <row r="143" spans="2:11" customFormat="1" ht="15" customHeight="1">
      <c r="B143" s="268"/>
      <c r="C143" s="269"/>
      <c r="D143" s="269"/>
      <c r="E143" s="269"/>
      <c r="F143" s="269"/>
      <c r="G143" s="269"/>
      <c r="H143" s="269"/>
      <c r="I143" s="269"/>
      <c r="J143" s="269"/>
      <c r="K143" s="270"/>
    </row>
    <row r="144" spans="2:11" customFormat="1" ht="18.75" customHeight="1">
      <c r="B144" s="255"/>
      <c r="C144" s="255"/>
      <c r="D144" s="255"/>
      <c r="E144" s="255"/>
      <c r="F144" s="256"/>
      <c r="G144" s="255"/>
      <c r="H144" s="255"/>
      <c r="I144" s="255"/>
      <c r="J144" s="255"/>
      <c r="K144" s="255"/>
    </row>
    <row r="145" spans="2:11" customFormat="1" ht="18.75" customHeight="1">
      <c r="B145" s="230"/>
      <c r="C145" s="230"/>
      <c r="D145" s="230"/>
      <c r="E145" s="230"/>
      <c r="F145" s="230"/>
      <c r="G145" s="230"/>
      <c r="H145" s="230"/>
      <c r="I145" s="230"/>
      <c r="J145" s="230"/>
      <c r="K145" s="230"/>
    </row>
    <row r="146" spans="2:11" customFormat="1" ht="7.5" customHeight="1">
      <c r="B146" s="231"/>
      <c r="C146" s="232"/>
      <c r="D146" s="232"/>
      <c r="E146" s="232"/>
      <c r="F146" s="232"/>
      <c r="G146" s="232"/>
      <c r="H146" s="232"/>
      <c r="I146" s="232"/>
      <c r="J146" s="232"/>
      <c r="K146" s="233"/>
    </row>
    <row r="147" spans="2:11" customFormat="1" ht="45" customHeight="1">
      <c r="B147" s="234"/>
      <c r="C147" s="345" t="s">
        <v>2009</v>
      </c>
      <c r="D147" s="345"/>
      <c r="E147" s="345"/>
      <c r="F147" s="345"/>
      <c r="G147" s="345"/>
      <c r="H147" s="345"/>
      <c r="I147" s="345"/>
      <c r="J147" s="345"/>
      <c r="K147" s="235"/>
    </row>
    <row r="148" spans="2:11" customFormat="1" ht="17.25" customHeight="1">
      <c r="B148" s="234"/>
      <c r="C148" s="236" t="s">
        <v>1944</v>
      </c>
      <c r="D148" s="236"/>
      <c r="E148" s="236"/>
      <c r="F148" s="236" t="s">
        <v>1945</v>
      </c>
      <c r="G148" s="237"/>
      <c r="H148" s="236" t="s">
        <v>54</v>
      </c>
      <c r="I148" s="236" t="s">
        <v>57</v>
      </c>
      <c r="J148" s="236" t="s">
        <v>1946</v>
      </c>
      <c r="K148" s="235"/>
    </row>
    <row r="149" spans="2:11" customFormat="1" ht="17.25" customHeight="1">
      <c r="B149" s="234"/>
      <c r="C149" s="238" t="s">
        <v>1947</v>
      </c>
      <c r="D149" s="238"/>
      <c r="E149" s="238"/>
      <c r="F149" s="239" t="s">
        <v>1948</v>
      </c>
      <c r="G149" s="240"/>
      <c r="H149" s="238"/>
      <c r="I149" s="238"/>
      <c r="J149" s="238" t="s">
        <v>1949</v>
      </c>
      <c r="K149" s="235"/>
    </row>
    <row r="150" spans="2:11" customFormat="1" ht="5.25" customHeight="1">
      <c r="B150" s="246"/>
      <c r="C150" s="241"/>
      <c r="D150" s="241"/>
      <c r="E150" s="241"/>
      <c r="F150" s="241"/>
      <c r="G150" s="242"/>
      <c r="H150" s="241"/>
      <c r="I150" s="241"/>
      <c r="J150" s="241"/>
      <c r="K150" s="267"/>
    </row>
    <row r="151" spans="2:11" customFormat="1" ht="15" customHeight="1">
      <c r="B151" s="246"/>
      <c r="C151" s="271" t="s">
        <v>1953</v>
      </c>
      <c r="D151" s="223"/>
      <c r="E151" s="223"/>
      <c r="F151" s="272" t="s">
        <v>1950</v>
      </c>
      <c r="G151" s="223"/>
      <c r="H151" s="271" t="s">
        <v>1990</v>
      </c>
      <c r="I151" s="271" t="s">
        <v>1952</v>
      </c>
      <c r="J151" s="271">
        <v>120</v>
      </c>
      <c r="K151" s="267"/>
    </row>
    <row r="152" spans="2:11" customFormat="1" ht="15" customHeight="1">
      <c r="B152" s="246"/>
      <c r="C152" s="271" t="s">
        <v>1999</v>
      </c>
      <c r="D152" s="223"/>
      <c r="E152" s="223"/>
      <c r="F152" s="272" t="s">
        <v>1950</v>
      </c>
      <c r="G152" s="223"/>
      <c r="H152" s="271" t="s">
        <v>2010</v>
      </c>
      <c r="I152" s="271" t="s">
        <v>1952</v>
      </c>
      <c r="J152" s="271" t="s">
        <v>2001</v>
      </c>
      <c r="K152" s="267"/>
    </row>
    <row r="153" spans="2:11" customFormat="1" ht="15" customHeight="1">
      <c r="B153" s="246"/>
      <c r="C153" s="271" t="s">
        <v>85</v>
      </c>
      <c r="D153" s="223"/>
      <c r="E153" s="223"/>
      <c r="F153" s="272" t="s">
        <v>1950</v>
      </c>
      <c r="G153" s="223"/>
      <c r="H153" s="271" t="s">
        <v>2011</v>
      </c>
      <c r="I153" s="271" t="s">
        <v>1952</v>
      </c>
      <c r="J153" s="271" t="s">
        <v>2001</v>
      </c>
      <c r="K153" s="267"/>
    </row>
    <row r="154" spans="2:11" customFormat="1" ht="15" customHeight="1">
      <c r="B154" s="246"/>
      <c r="C154" s="271" t="s">
        <v>1955</v>
      </c>
      <c r="D154" s="223"/>
      <c r="E154" s="223"/>
      <c r="F154" s="272" t="s">
        <v>1956</v>
      </c>
      <c r="G154" s="223"/>
      <c r="H154" s="271" t="s">
        <v>1990</v>
      </c>
      <c r="I154" s="271" t="s">
        <v>1952</v>
      </c>
      <c r="J154" s="271">
        <v>50</v>
      </c>
      <c r="K154" s="267"/>
    </row>
    <row r="155" spans="2:11" customFormat="1" ht="15" customHeight="1">
      <c r="B155" s="246"/>
      <c r="C155" s="271" t="s">
        <v>1958</v>
      </c>
      <c r="D155" s="223"/>
      <c r="E155" s="223"/>
      <c r="F155" s="272" t="s">
        <v>1950</v>
      </c>
      <c r="G155" s="223"/>
      <c r="H155" s="271" t="s">
        <v>1990</v>
      </c>
      <c r="I155" s="271" t="s">
        <v>1960</v>
      </c>
      <c r="J155" s="271"/>
      <c r="K155" s="267"/>
    </row>
    <row r="156" spans="2:11" customFormat="1" ht="15" customHeight="1">
      <c r="B156" s="246"/>
      <c r="C156" s="271" t="s">
        <v>1969</v>
      </c>
      <c r="D156" s="223"/>
      <c r="E156" s="223"/>
      <c r="F156" s="272" t="s">
        <v>1956</v>
      </c>
      <c r="G156" s="223"/>
      <c r="H156" s="271" t="s">
        <v>1990</v>
      </c>
      <c r="I156" s="271" t="s">
        <v>1952</v>
      </c>
      <c r="J156" s="271">
        <v>50</v>
      </c>
      <c r="K156" s="267"/>
    </row>
    <row r="157" spans="2:11" customFormat="1" ht="15" customHeight="1">
      <c r="B157" s="246"/>
      <c r="C157" s="271" t="s">
        <v>1977</v>
      </c>
      <c r="D157" s="223"/>
      <c r="E157" s="223"/>
      <c r="F157" s="272" t="s">
        <v>1956</v>
      </c>
      <c r="G157" s="223"/>
      <c r="H157" s="271" t="s">
        <v>1990</v>
      </c>
      <c r="I157" s="271" t="s">
        <v>1952</v>
      </c>
      <c r="J157" s="271">
        <v>50</v>
      </c>
      <c r="K157" s="267"/>
    </row>
    <row r="158" spans="2:11" customFormat="1" ht="15" customHeight="1">
      <c r="B158" s="246"/>
      <c r="C158" s="271" t="s">
        <v>1975</v>
      </c>
      <c r="D158" s="223"/>
      <c r="E158" s="223"/>
      <c r="F158" s="272" t="s">
        <v>1956</v>
      </c>
      <c r="G158" s="223"/>
      <c r="H158" s="271" t="s">
        <v>1990</v>
      </c>
      <c r="I158" s="271" t="s">
        <v>1952</v>
      </c>
      <c r="J158" s="271">
        <v>50</v>
      </c>
      <c r="K158" s="267"/>
    </row>
    <row r="159" spans="2:11" customFormat="1" ht="15" customHeight="1">
      <c r="B159" s="246"/>
      <c r="C159" s="271" t="s">
        <v>106</v>
      </c>
      <c r="D159" s="223"/>
      <c r="E159" s="223"/>
      <c r="F159" s="272" t="s">
        <v>1950</v>
      </c>
      <c r="G159" s="223"/>
      <c r="H159" s="271" t="s">
        <v>2012</v>
      </c>
      <c r="I159" s="271" t="s">
        <v>1952</v>
      </c>
      <c r="J159" s="271" t="s">
        <v>2013</v>
      </c>
      <c r="K159" s="267"/>
    </row>
    <row r="160" spans="2:11" customFormat="1" ht="15" customHeight="1">
      <c r="B160" s="246"/>
      <c r="C160" s="271" t="s">
        <v>2014</v>
      </c>
      <c r="D160" s="223"/>
      <c r="E160" s="223"/>
      <c r="F160" s="272" t="s">
        <v>1950</v>
      </c>
      <c r="G160" s="223"/>
      <c r="H160" s="271" t="s">
        <v>2015</v>
      </c>
      <c r="I160" s="271" t="s">
        <v>1985</v>
      </c>
      <c r="J160" s="271"/>
      <c r="K160" s="267"/>
    </row>
    <row r="161" spans="2:11" customFormat="1" ht="15" customHeight="1">
      <c r="B161" s="273"/>
      <c r="C161" s="253"/>
      <c r="D161" s="253"/>
      <c r="E161" s="253"/>
      <c r="F161" s="253"/>
      <c r="G161" s="253"/>
      <c r="H161" s="253"/>
      <c r="I161" s="253"/>
      <c r="J161" s="253"/>
      <c r="K161" s="274"/>
    </row>
    <row r="162" spans="2:11" customFormat="1" ht="18.75" customHeight="1">
      <c r="B162" s="255"/>
      <c r="C162" s="265"/>
      <c r="D162" s="265"/>
      <c r="E162" s="265"/>
      <c r="F162" s="275"/>
      <c r="G162" s="265"/>
      <c r="H162" s="265"/>
      <c r="I162" s="265"/>
      <c r="J162" s="265"/>
      <c r="K162" s="255"/>
    </row>
    <row r="163" spans="2:11" customFormat="1" ht="18.75" customHeight="1">
      <c r="B163" s="230"/>
      <c r="C163" s="230"/>
      <c r="D163" s="230"/>
      <c r="E163" s="230"/>
      <c r="F163" s="230"/>
      <c r="G163" s="230"/>
      <c r="H163" s="230"/>
      <c r="I163" s="230"/>
      <c r="J163" s="230"/>
      <c r="K163" s="230"/>
    </row>
    <row r="164" spans="2:11" customFormat="1" ht="7.5" customHeight="1">
      <c r="B164" s="212"/>
      <c r="C164" s="213"/>
      <c r="D164" s="213"/>
      <c r="E164" s="213"/>
      <c r="F164" s="213"/>
      <c r="G164" s="213"/>
      <c r="H164" s="213"/>
      <c r="I164" s="213"/>
      <c r="J164" s="213"/>
      <c r="K164" s="214"/>
    </row>
    <row r="165" spans="2:11" customFormat="1" ht="45" customHeight="1">
      <c r="B165" s="215"/>
      <c r="C165" s="343" t="s">
        <v>2016</v>
      </c>
      <c r="D165" s="343"/>
      <c r="E165" s="343"/>
      <c r="F165" s="343"/>
      <c r="G165" s="343"/>
      <c r="H165" s="343"/>
      <c r="I165" s="343"/>
      <c r="J165" s="343"/>
      <c r="K165" s="216"/>
    </row>
    <row r="166" spans="2:11" customFormat="1" ht="17.25" customHeight="1">
      <c r="B166" s="215"/>
      <c r="C166" s="236" t="s">
        <v>1944</v>
      </c>
      <c r="D166" s="236"/>
      <c r="E166" s="236"/>
      <c r="F166" s="236" t="s">
        <v>1945</v>
      </c>
      <c r="G166" s="276"/>
      <c r="H166" s="277" t="s">
        <v>54</v>
      </c>
      <c r="I166" s="277" t="s">
        <v>57</v>
      </c>
      <c r="J166" s="236" t="s">
        <v>1946</v>
      </c>
      <c r="K166" s="216"/>
    </row>
    <row r="167" spans="2:11" customFormat="1" ht="17.25" customHeight="1">
      <c r="B167" s="217"/>
      <c r="C167" s="238" t="s">
        <v>1947</v>
      </c>
      <c r="D167" s="238"/>
      <c r="E167" s="238"/>
      <c r="F167" s="239" t="s">
        <v>1948</v>
      </c>
      <c r="G167" s="278"/>
      <c r="H167" s="279"/>
      <c r="I167" s="279"/>
      <c r="J167" s="238" t="s">
        <v>1949</v>
      </c>
      <c r="K167" s="218"/>
    </row>
    <row r="168" spans="2:11" customFormat="1" ht="5.25" customHeight="1">
      <c r="B168" s="246"/>
      <c r="C168" s="241"/>
      <c r="D168" s="241"/>
      <c r="E168" s="241"/>
      <c r="F168" s="241"/>
      <c r="G168" s="242"/>
      <c r="H168" s="241"/>
      <c r="I168" s="241"/>
      <c r="J168" s="241"/>
      <c r="K168" s="267"/>
    </row>
    <row r="169" spans="2:11" customFormat="1" ht="15" customHeight="1">
      <c r="B169" s="246"/>
      <c r="C169" s="223" t="s">
        <v>1953</v>
      </c>
      <c r="D169" s="223"/>
      <c r="E169" s="223"/>
      <c r="F169" s="244" t="s">
        <v>1950</v>
      </c>
      <c r="G169" s="223"/>
      <c r="H169" s="223" t="s">
        <v>1990</v>
      </c>
      <c r="I169" s="223" t="s">
        <v>1952</v>
      </c>
      <c r="J169" s="223">
        <v>120</v>
      </c>
      <c r="K169" s="267"/>
    </row>
    <row r="170" spans="2:11" customFormat="1" ht="15" customHeight="1">
      <c r="B170" s="246"/>
      <c r="C170" s="223" t="s">
        <v>1999</v>
      </c>
      <c r="D170" s="223"/>
      <c r="E170" s="223"/>
      <c r="F170" s="244" t="s">
        <v>1950</v>
      </c>
      <c r="G170" s="223"/>
      <c r="H170" s="223" t="s">
        <v>2000</v>
      </c>
      <c r="I170" s="223" t="s">
        <v>1952</v>
      </c>
      <c r="J170" s="223" t="s">
        <v>2001</v>
      </c>
      <c r="K170" s="267"/>
    </row>
    <row r="171" spans="2:11" customFormat="1" ht="15" customHeight="1">
      <c r="B171" s="246"/>
      <c r="C171" s="223" t="s">
        <v>85</v>
      </c>
      <c r="D171" s="223"/>
      <c r="E171" s="223"/>
      <c r="F171" s="244" t="s">
        <v>1950</v>
      </c>
      <c r="G171" s="223"/>
      <c r="H171" s="223" t="s">
        <v>2017</v>
      </c>
      <c r="I171" s="223" t="s">
        <v>1952</v>
      </c>
      <c r="J171" s="223" t="s">
        <v>2001</v>
      </c>
      <c r="K171" s="267"/>
    </row>
    <row r="172" spans="2:11" customFormat="1" ht="15" customHeight="1">
      <c r="B172" s="246"/>
      <c r="C172" s="223" t="s">
        <v>1955</v>
      </c>
      <c r="D172" s="223"/>
      <c r="E172" s="223"/>
      <c r="F172" s="244" t="s">
        <v>1956</v>
      </c>
      <c r="G172" s="223"/>
      <c r="H172" s="223" t="s">
        <v>2017</v>
      </c>
      <c r="I172" s="223" t="s">
        <v>1952</v>
      </c>
      <c r="J172" s="223">
        <v>50</v>
      </c>
      <c r="K172" s="267"/>
    </row>
    <row r="173" spans="2:11" customFormat="1" ht="15" customHeight="1">
      <c r="B173" s="246"/>
      <c r="C173" s="223" t="s">
        <v>1958</v>
      </c>
      <c r="D173" s="223"/>
      <c r="E173" s="223"/>
      <c r="F173" s="244" t="s">
        <v>1950</v>
      </c>
      <c r="G173" s="223"/>
      <c r="H173" s="223" t="s">
        <v>2017</v>
      </c>
      <c r="I173" s="223" t="s">
        <v>1960</v>
      </c>
      <c r="J173" s="223"/>
      <c r="K173" s="267"/>
    </row>
    <row r="174" spans="2:11" customFormat="1" ht="15" customHeight="1">
      <c r="B174" s="246"/>
      <c r="C174" s="223" t="s">
        <v>1969</v>
      </c>
      <c r="D174" s="223"/>
      <c r="E174" s="223"/>
      <c r="F174" s="244" t="s">
        <v>1956</v>
      </c>
      <c r="G174" s="223"/>
      <c r="H174" s="223" t="s">
        <v>2017</v>
      </c>
      <c r="I174" s="223" t="s">
        <v>1952</v>
      </c>
      <c r="J174" s="223">
        <v>50</v>
      </c>
      <c r="K174" s="267"/>
    </row>
    <row r="175" spans="2:11" customFormat="1" ht="15" customHeight="1">
      <c r="B175" s="246"/>
      <c r="C175" s="223" t="s">
        <v>1977</v>
      </c>
      <c r="D175" s="223"/>
      <c r="E175" s="223"/>
      <c r="F175" s="244" t="s">
        <v>1956</v>
      </c>
      <c r="G175" s="223"/>
      <c r="H175" s="223" t="s">
        <v>2017</v>
      </c>
      <c r="I175" s="223" t="s">
        <v>1952</v>
      </c>
      <c r="J175" s="223">
        <v>50</v>
      </c>
      <c r="K175" s="267"/>
    </row>
    <row r="176" spans="2:11" customFormat="1" ht="15" customHeight="1">
      <c r="B176" s="246"/>
      <c r="C176" s="223" t="s">
        <v>1975</v>
      </c>
      <c r="D176" s="223"/>
      <c r="E176" s="223"/>
      <c r="F176" s="244" t="s">
        <v>1956</v>
      </c>
      <c r="G176" s="223"/>
      <c r="H176" s="223" t="s">
        <v>2017</v>
      </c>
      <c r="I176" s="223" t="s">
        <v>1952</v>
      </c>
      <c r="J176" s="223">
        <v>50</v>
      </c>
      <c r="K176" s="267"/>
    </row>
    <row r="177" spans="2:11" customFormat="1" ht="15" customHeight="1">
      <c r="B177" s="246"/>
      <c r="C177" s="223" t="s">
        <v>118</v>
      </c>
      <c r="D177" s="223"/>
      <c r="E177" s="223"/>
      <c r="F177" s="244" t="s">
        <v>1950</v>
      </c>
      <c r="G177" s="223"/>
      <c r="H177" s="223" t="s">
        <v>2018</v>
      </c>
      <c r="I177" s="223" t="s">
        <v>2019</v>
      </c>
      <c r="J177" s="223"/>
      <c r="K177" s="267"/>
    </row>
    <row r="178" spans="2:11" customFormat="1" ht="15" customHeight="1">
      <c r="B178" s="246"/>
      <c r="C178" s="223" t="s">
        <v>57</v>
      </c>
      <c r="D178" s="223"/>
      <c r="E178" s="223"/>
      <c r="F178" s="244" t="s">
        <v>1950</v>
      </c>
      <c r="G178" s="223"/>
      <c r="H178" s="223" t="s">
        <v>2020</v>
      </c>
      <c r="I178" s="223" t="s">
        <v>2021</v>
      </c>
      <c r="J178" s="223">
        <v>1</v>
      </c>
      <c r="K178" s="267"/>
    </row>
    <row r="179" spans="2:11" customFormat="1" ht="15" customHeight="1">
      <c r="B179" s="246"/>
      <c r="C179" s="223" t="s">
        <v>53</v>
      </c>
      <c r="D179" s="223"/>
      <c r="E179" s="223"/>
      <c r="F179" s="244" t="s">
        <v>1950</v>
      </c>
      <c r="G179" s="223"/>
      <c r="H179" s="223" t="s">
        <v>2022</v>
      </c>
      <c r="I179" s="223" t="s">
        <v>1952</v>
      </c>
      <c r="J179" s="223">
        <v>20</v>
      </c>
      <c r="K179" s="267"/>
    </row>
    <row r="180" spans="2:11" customFormat="1" ht="15" customHeight="1">
      <c r="B180" s="246"/>
      <c r="C180" s="223" t="s">
        <v>54</v>
      </c>
      <c r="D180" s="223"/>
      <c r="E180" s="223"/>
      <c r="F180" s="244" t="s">
        <v>1950</v>
      </c>
      <c r="G180" s="223"/>
      <c r="H180" s="223" t="s">
        <v>2023</v>
      </c>
      <c r="I180" s="223" t="s">
        <v>1952</v>
      </c>
      <c r="J180" s="223">
        <v>255</v>
      </c>
      <c r="K180" s="267"/>
    </row>
    <row r="181" spans="2:11" customFormat="1" ht="15" customHeight="1">
      <c r="B181" s="246"/>
      <c r="C181" s="223" t="s">
        <v>119</v>
      </c>
      <c r="D181" s="223"/>
      <c r="E181" s="223"/>
      <c r="F181" s="244" t="s">
        <v>1950</v>
      </c>
      <c r="G181" s="223"/>
      <c r="H181" s="223" t="s">
        <v>1914</v>
      </c>
      <c r="I181" s="223" t="s">
        <v>1952</v>
      </c>
      <c r="J181" s="223">
        <v>10</v>
      </c>
      <c r="K181" s="267"/>
    </row>
    <row r="182" spans="2:11" customFormat="1" ht="15" customHeight="1">
      <c r="B182" s="246"/>
      <c r="C182" s="223" t="s">
        <v>120</v>
      </c>
      <c r="D182" s="223"/>
      <c r="E182" s="223"/>
      <c r="F182" s="244" t="s">
        <v>1950</v>
      </c>
      <c r="G182" s="223"/>
      <c r="H182" s="223" t="s">
        <v>2024</v>
      </c>
      <c r="I182" s="223" t="s">
        <v>1985</v>
      </c>
      <c r="J182" s="223"/>
      <c r="K182" s="267"/>
    </row>
    <row r="183" spans="2:11" customFormat="1" ht="15" customHeight="1">
      <c r="B183" s="246"/>
      <c r="C183" s="223" t="s">
        <v>2025</v>
      </c>
      <c r="D183" s="223"/>
      <c r="E183" s="223"/>
      <c r="F183" s="244" t="s">
        <v>1950</v>
      </c>
      <c r="G183" s="223"/>
      <c r="H183" s="223" t="s">
        <v>2026</v>
      </c>
      <c r="I183" s="223" t="s">
        <v>1985</v>
      </c>
      <c r="J183" s="223"/>
      <c r="K183" s="267"/>
    </row>
    <row r="184" spans="2:11" customFormat="1" ht="15" customHeight="1">
      <c r="B184" s="246"/>
      <c r="C184" s="223" t="s">
        <v>2014</v>
      </c>
      <c r="D184" s="223"/>
      <c r="E184" s="223"/>
      <c r="F184" s="244" t="s">
        <v>1950</v>
      </c>
      <c r="G184" s="223"/>
      <c r="H184" s="223" t="s">
        <v>2027</v>
      </c>
      <c r="I184" s="223" t="s">
        <v>1985</v>
      </c>
      <c r="J184" s="223"/>
      <c r="K184" s="267"/>
    </row>
    <row r="185" spans="2:11" customFormat="1" ht="15" customHeight="1">
      <c r="B185" s="246"/>
      <c r="C185" s="223" t="s">
        <v>122</v>
      </c>
      <c r="D185" s="223"/>
      <c r="E185" s="223"/>
      <c r="F185" s="244" t="s">
        <v>1956</v>
      </c>
      <c r="G185" s="223"/>
      <c r="H185" s="223" t="s">
        <v>2028</v>
      </c>
      <c r="I185" s="223" t="s">
        <v>1952</v>
      </c>
      <c r="J185" s="223">
        <v>50</v>
      </c>
      <c r="K185" s="267"/>
    </row>
    <row r="186" spans="2:11" customFormat="1" ht="15" customHeight="1">
      <c r="B186" s="246"/>
      <c r="C186" s="223" t="s">
        <v>2029</v>
      </c>
      <c r="D186" s="223"/>
      <c r="E186" s="223"/>
      <c r="F186" s="244" t="s">
        <v>1956</v>
      </c>
      <c r="G186" s="223"/>
      <c r="H186" s="223" t="s">
        <v>2030</v>
      </c>
      <c r="I186" s="223" t="s">
        <v>2031</v>
      </c>
      <c r="J186" s="223"/>
      <c r="K186" s="267"/>
    </row>
    <row r="187" spans="2:11" customFormat="1" ht="15" customHeight="1">
      <c r="B187" s="246"/>
      <c r="C187" s="223" t="s">
        <v>2032</v>
      </c>
      <c r="D187" s="223"/>
      <c r="E187" s="223"/>
      <c r="F187" s="244" t="s">
        <v>1956</v>
      </c>
      <c r="G187" s="223"/>
      <c r="H187" s="223" t="s">
        <v>2033</v>
      </c>
      <c r="I187" s="223" t="s">
        <v>2031</v>
      </c>
      <c r="J187" s="223"/>
      <c r="K187" s="267"/>
    </row>
    <row r="188" spans="2:11" customFormat="1" ht="15" customHeight="1">
      <c r="B188" s="246"/>
      <c r="C188" s="223" t="s">
        <v>2034</v>
      </c>
      <c r="D188" s="223"/>
      <c r="E188" s="223"/>
      <c r="F188" s="244" t="s">
        <v>1956</v>
      </c>
      <c r="G188" s="223"/>
      <c r="H188" s="223" t="s">
        <v>2035</v>
      </c>
      <c r="I188" s="223" t="s">
        <v>2031</v>
      </c>
      <c r="J188" s="223"/>
      <c r="K188" s="267"/>
    </row>
    <row r="189" spans="2:11" customFormat="1" ht="15" customHeight="1">
      <c r="B189" s="246"/>
      <c r="C189" s="280" t="s">
        <v>2036</v>
      </c>
      <c r="D189" s="223"/>
      <c r="E189" s="223"/>
      <c r="F189" s="244" t="s">
        <v>1956</v>
      </c>
      <c r="G189" s="223"/>
      <c r="H189" s="223" t="s">
        <v>2037</v>
      </c>
      <c r="I189" s="223" t="s">
        <v>2038</v>
      </c>
      <c r="J189" s="281" t="s">
        <v>2039</v>
      </c>
      <c r="K189" s="267"/>
    </row>
    <row r="190" spans="2:11" customFormat="1" ht="15" customHeight="1">
      <c r="B190" s="282"/>
      <c r="C190" s="283" t="s">
        <v>2040</v>
      </c>
      <c r="D190" s="284"/>
      <c r="E190" s="284"/>
      <c r="F190" s="285" t="s">
        <v>1956</v>
      </c>
      <c r="G190" s="284"/>
      <c r="H190" s="284" t="s">
        <v>2041</v>
      </c>
      <c r="I190" s="284" t="s">
        <v>2038</v>
      </c>
      <c r="J190" s="286" t="s">
        <v>2039</v>
      </c>
      <c r="K190" s="287"/>
    </row>
    <row r="191" spans="2:11" customFormat="1" ht="15" customHeight="1">
      <c r="B191" s="246"/>
      <c r="C191" s="280" t="s">
        <v>42</v>
      </c>
      <c r="D191" s="223"/>
      <c r="E191" s="223"/>
      <c r="F191" s="244" t="s">
        <v>1950</v>
      </c>
      <c r="G191" s="223"/>
      <c r="H191" s="220" t="s">
        <v>2042</v>
      </c>
      <c r="I191" s="223" t="s">
        <v>2043</v>
      </c>
      <c r="J191" s="223"/>
      <c r="K191" s="267"/>
    </row>
    <row r="192" spans="2:11" customFormat="1" ht="15" customHeight="1">
      <c r="B192" s="246"/>
      <c r="C192" s="280" t="s">
        <v>2044</v>
      </c>
      <c r="D192" s="223"/>
      <c r="E192" s="223"/>
      <c r="F192" s="244" t="s">
        <v>1950</v>
      </c>
      <c r="G192" s="223"/>
      <c r="H192" s="223" t="s">
        <v>2045</v>
      </c>
      <c r="I192" s="223" t="s">
        <v>1985</v>
      </c>
      <c r="J192" s="223"/>
      <c r="K192" s="267"/>
    </row>
    <row r="193" spans="2:11" customFormat="1" ht="15" customHeight="1">
      <c r="B193" s="246"/>
      <c r="C193" s="280" t="s">
        <v>2046</v>
      </c>
      <c r="D193" s="223"/>
      <c r="E193" s="223"/>
      <c r="F193" s="244" t="s">
        <v>1950</v>
      </c>
      <c r="G193" s="223"/>
      <c r="H193" s="223" t="s">
        <v>2047</v>
      </c>
      <c r="I193" s="223" t="s">
        <v>1985</v>
      </c>
      <c r="J193" s="223"/>
      <c r="K193" s="267"/>
    </row>
    <row r="194" spans="2:11" customFormat="1" ht="15" customHeight="1">
      <c r="B194" s="246"/>
      <c r="C194" s="280" t="s">
        <v>2048</v>
      </c>
      <c r="D194" s="223"/>
      <c r="E194" s="223"/>
      <c r="F194" s="244" t="s">
        <v>1956</v>
      </c>
      <c r="G194" s="223"/>
      <c r="H194" s="223" t="s">
        <v>2049</v>
      </c>
      <c r="I194" s="223" t="s">
        <v>1985</v>
      </c>
      <c r="J194" s="223"/>
      <c r="K194" s="267"/>
    </row>
    <row r="195" spans="2:11" customFormat="1" ht="15" customHeight="1">
      <c r="B195" s="273"/>
      <c r="C195" s="288"/>
      <c r="D195" s="253"/>
      <c r="E195" s="253"/>
      <c r="F195" s="253"/>
      <c r="G195" s="253"/>
      <c r="H195" s="253"/>
      <c r="I195" s="253"/>
      <c r="J195" s="253"/>
      <c r="K195" s="274"/>
    </row>
    <row r="196" spans="2:11" customFormat="1" ht="18.75" customHeight="1">
      <c r="B196" s="255"/>
      <c r="C196" s="265"/>
      <c r="D196" s="265"/>
      <c r="E196" s="265"/>
      <c r="F196" s="275"/>
      <c r="G196" s="265"/>
      <c r="H196" s="265"/>
      <c r="I196" s="265"/>
      <c r="J196" s="265"/>
      <c r="K196" s="255"/>
    </row>
    <row r="197" spans="2:11" customFormat="1" ht="18.75" customHeight="1">
      <c r="B197" s="255"/>
      <c r="C197" s="265"/>
      <c r="D197" s="265"/>
      <c r="E197" s="265"/>
      <c r="F197" s="275"/>
      <c r="G197" s="265"/>
      <c r="H197" s="265"/>
      <c r="I197" s="265"/>
      <c r="J197" s="265"/>
      <c r="K197" s="255"/>
    </row>
    <row r="198" spans="2:11" customFormat="1" ht="18.75" customHeight="1">
      <c r="B198" s="230"/>
      <c r="C198" s="230"/>
      <c r="D198" s="230"/>
      <c r="E198" s="230"/>
      <c r="F198" s="230"/>
      <c r="G198" s="230"/>
      <c r="H198" s="230"/>
      <c r="I198" s="230"/>
      <c r="J198" s="230"/>
      <c r="K198" s="230"/>
    </row>
    <row r="199" spans="2:11" customFormat="1" ht="12">
      <c r="B199" s="212"/>
      <c r="C199" s="213"/>
      <c r="D199" s="213"/>
      <c r="E199" s="213"/>
      <c r="F199" s="213"/>
      <c r="G199" s="213"/>
      <c r="H199" s="213"/>
      <c r="I199" s="213"/>
      <c r="J199" s="213"/>
      <c r="K199" s="214"/>
    </row>
    <row r="200" spans="2:11" customFormat="1" ht="22.2">
      <c r="B200" s="215"/>
      <c r="C200" s="343" t="s">
        <v>2050</v>
      </c>
      <c r="D200" s="343"/>
      <c r="E200" s="343"/>
      <c r="F200" s="343"/>
      <c r="G200" s="343"/>
      <c r="H200" s="343"/>
      <c r="I200" s="343"/>
      <c r="J200" s="343"/>
      <c r="K200" s="216"/>
    </row>
    <row r="201" spans="2:11" customFormat="1" ht="25.5" customHeight="1">
      <c r="B201" s="215"/>
      <c r="C201" s="289" t="s">
        <v>2051</v>
      </c>
      <c r="D201" s="289"/>
      <c r="E201" s="289"/>
      <c r="F201" s="289" t="s">
        <v>2052</v>
      </c>
      <c r="G201" s="290"/>
      <c r="H201" s="346" t="s">
        <v>2053</v>
      </c>
      <c r="I201" s="346"/>
      <c r="J201" s="346"/>
      <c r="K201" s="216"/>
    </row>
    <row r="202" spans="2:11" customFormat="1" ht="5.25" customHeight="1">
      <c r="B202" s="246"/>
      <c r="C202" s="241"/>
      <c r="D202" s="241"/>
      <c r="E202" s="241"/>
      <c r="F202" s="241"/>
      <c r="G202" s="265"/>
      <c r="H202" s="241"/>
      <c r="I202" s="241"/>
      <c r="J202" s="241"/>
      <c r="K202" s="267"/>
    </row>
    <row r="203" spans="2:11" customFormat="1" ht="15" customHeight="1">
      <c r="B203" s="246"/>
      <c r="C203" s="223" t="s">
        <v>2043</v>
      </c>
      <c r="D203" s="223"/>
      <c r="E203" s="223"/>
      <c r="F203" s="244" t="s">
        <v>43</v>
      </c>
      <c r="G203" s="223"/>
      <c r="H203" s="347" t="s">
        <v>2054</v>
      </c>
      <c r="I203" s="347"/>
      <c r="J203" s="347"/>
      <c r="K203" s="267"/>
    </row>
    <row r="204" spans="2:11" customFormat="1" ht="15" customHeight="1">
      <c r="B204" s="246"/>
      <c r="C204" s="223"/>
      <c r="D204" s="223"/>
      <c r="E204" s="223"/>
      <c r="F204" s="244" t="s">
        <v>44</v>
      </c>
      <c r="G204" s="223"/>
      <c r="H204" s="347" t="s">
        <v>2055</v>
      </c>
      <c r="I204" s="347"/>
      <c r="J204" s="347"/>
      <c r="K204" s="267"/>
    </row>
    <row r="205" spans="2:11" customFormat="1" ht="15" customHeight="1">
      <c r="B205" s="246"/>
      <c r="C205" s="223"/>
      <c r="D205" s="223"/>
      <c r="E205" s="223"/>
      <c r="F205" s="244" t="s">
        <v>47</v>
      </c>
      <c r="G205" s="223"/>
      <c r="H205" s="347" t="s">
        <v>2056</v>
      </c>
      <c r="I205" s="347"/>
      <c r="J205" s="347"/>
      <c r="K205" s="267"/>
    </row>
    <row r="206" spans="2:11" customFormat="1" ht="15" customHeight="1">
      <c r="B206" s="246"/>
      <c r="C206" s="223"/>
      <c r="D206" s="223"/>
      <c r="E206" s="223"/>
      <c r="F206" s="244" t="s">
        <v>45</v>
      </c>
      <c r="G206" s="223"/>
      <c r="H206" s="347" t="s">
        <v>2057</v>
      </c>
      <c r="I206" s="347"/>
      <c r="J206" s="347"/>
      <c r="K206" s="267"/>
    </row>
    <row r="207" spans="2:11" customFormat="1" ht="15" customHeight="1">
      <c r="B207" s="246"/>
      <c r="C207" s="223"/>
      <c r="D207" s="223"/>
      <c r="E207" s="223"/>
      <c r="F207" s="244" t="s">
        <v>46</v>
      </c>
      <c r="G207" s="223"/>
      <c r="H207" s="347" t="s">
        <v>2058</v>
      </c>
      <c r="I207" s="347"/>
      <c r="J207" s="347"/>
      <c r="K207" s="267"/>
    </row>
    <row r="208" spans="2:11" customFormat="1" ht="15" customHeight="1">
      <c r="B208" s="246"/>
      <c r="C208" s="223"/>
      <c r="D208" s="223"/>
      <c r="E208" s="223"/>
      <c r="F208" s="244"/>
      <c r="G208" s="223"/>
      <c r="H208" s="223"/>
      <c r="I208" s="223"/>
      <c r="J208" s="223"/>
      <c r="K208" s="267"/>
    </row>
    <row r="209" spans="2:11" customFormat="1" ht="15" customHeight="1">
      <c r="B209" s="246"/>
      <c r="C209" s="223" t="s">
        <v>1997</v>
      </c>
      <c r="D209" s="223"/>
      <c r="E209" s="223"/>
      <c r="F209" s="244" t="s">
        <v>78</v>
      </c>
      <c r="G209" s="223"/>
      <c r="H209" s="347" t="s">
        <v>2059</v>
      </c>
      <c r="I209" s="347"/>
      <c r="J209" s="347"/>
      <c r="K209" s="267"/>
    </row>
    <row r="210" spans="2:11" customFormat="1" ht="15" customHeight="1">
      <c r="B210" s="246"/>
      <c r="C210" s="223"/>
      <c r="D210" s="223"/>
      <c r="E210" s="223"/>
      <c r="F210" s="244" t="s">
        <v>1894</v>
      </c>
      <c r="G210" s="223"/>
      <c r="H210" s="347" t="s">
        <v>1895</v>
      </c>
      <c r="I210" s="347"/>
      <c r="J210" s="347"/>
      <c r="K210" s="267"/>
    </row>
    <row r="211" spans="2:11" customFormat="1" ht="15" customHeight="1">
      <c r="B211" s="246"/>
      <c r="C211" s="223"/>
      <c r="D211" s="223"/>
      <c r="E211" s="223"/>
      <c r="F211" s="244" t="s">
        <v>1892</v>
      </c>
      <c r="G211" s="223"/>
      <c r="H211" s="347" t="s">
        <v>2060</v>
      </c>
      <c r="I211" s="347"/>
      <c r="J211" s="347"/>
      <c r="K211" s="267"/>
    </row>
    <row r="212" spans="2:11" customFormat="1" ht="15" customHeight="1">
      <c r="B212" s="291"/>
      <c r="C212" s="223"/>
      <c r="D212" s="223"/>
      <c r="E212" s="223"/>
      <c r="F212" s="244" t="s">
        <v>1896</v>
      </c>
      <c r="G212" s="280"/>
      <c r="H212" s="348" t="s">
        <v>97</v>
      </c>
      <c r="I212" s="348"/>
      <c r="J212" s="348"/>
      <c r="K212" s="292"/>
    </row>
    <row r="213" spans="2:11" customFormat="1" ht="15" customHeight="1">
      <c r="B213" s="291"/>
      <c r="C213" s="223"/>
      <c r="D213" s="223"/>
      <c r="E213" s="223"/>
      <c r="F213" s="244" t="s">
        <v>1897</v>
      </c>
      <c r="G213" s="280"/>
      <c r="H213" s="348" t="s">
        <v>2061</v>
      </c>
      <c r="I213" s="348"/>
      <c r="J213" s="348"/>
      <c r="K213" s="292"/>
    </row>
    <row r="214" spans="2:11" customFormat="1" ht="15" customHeight="1">
      <c r="B214" s="291"/>
      <c r="C214" s="223"/>
      <c r="D214" s="223"/>
      <c r="E214" s="223"/>
      <c r="F214" s="244"/>
      <c r="G214" s="280"/>
      <c r="H214" s="271"/>
      <c r="I214" s="271"/>
      <c r="J214" s="271"/>
      <c r="K214" s="292"/>
    </row>
    <row r="215" spans="2:11" customFormat="1" ht="15" customHeight="1">
      <c r="B215" s="291"/>
      <c r="C215" s="223" t="s">
        <v>2021</v>
      </c>
      <c r="D215" s="223"/>
      <c r="E215" s="223"/>
      <c r="F215" s="244">
        <v>1</v>
      </c>
      <c r="G215" s="280"/>
      <c r="H215" s="348" t="s">
        <v>2062</v>
      </c>
      <c r="I215" s="348"/>
      <c r="J215" s="348"/>
      <c r="K215" s="292"/>
    </row>
    <row r="216" spans="2:11" customFormat="1" ht="15" customHeight="1">
      <c r="B216" s="291"/>
      <c r="C216" s="223"/>
      <c r="D216" s="223"/>
      <c r="E216" s="223"/>
      <c r="F216" s="244">
        <v>2</v>
      </c>
      <c r="G216" s="280"/>
      <c r="H216" s="348" t="s">
        <v>2063</v>
      </c>
      <c r="I216" s="348"/>
      <c r="J216" s="348"/>
      <c r="K216" s="292"/>
    </row>
    <row r="217" spans="2:11" customFormat="1" ht="15" customHeight="1">
      <c r="B217" s="291"/>
      <c r="C217" s="223"/>
      <c r="D217" s="223"/>
      <c r="E217" s="223"/>
      <c r="F217" s="244">
        <v>3</v>
      </c>
      <c r="G217" s="280"/>
      <c r="H217" s="348" t="s">
        <v>2064</v>
      </c>
      <c r="I217" s="348"/>
      <c r="J217" s="348"/>
      <c r="K217" s="292"/>
    </row>
    <row r="218" spans="2:11" customFormat="1" ht="15" customHeight="1">
      <c r="B218" s="291"/>
      <c r="C218" s="223"/>
      <c r="D218" s="223"/>
      <c r="E218" s="223"/>
      <c r="F218" s="244">
        <v>4</v>
      </c>
      <c r="G218" s="280"/>
      <c r="H218" s="348" t="s">
        <v>2065</v>
      </c>
      <c r="I218" s="348"/>
      <c r="J218" s="348"/>
      <c r="K218" s="292"/>
    </row>
    <row r="219" spans="2:11" customFormat="1" ht="12.75" customHeight="1">
      <c r="B219" s="293"/>
      <c r="C219" s="294"/>
      <c r="D219" s="294"/>
      <c r="E219" s="294"/>
      <c r="F219" s="294"/>
      <c r="G219" s="294"/>
      <c r="H219" s="294"/>
      <c r="I219" s="294"/>
      <c r="J219" s="294"/>
      <c r="K219" s="295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15</vt:i4>
      </vt:variant>
    </vt:vector>
  </HeadingPairs>
  <TitlesOfParts>
    <vt:vector size="23" baseType="lpstr">
      <vt:lpstr>Rekapitulace stavby</vt:lpstr>
      <vt:lpstr>22-SO051-02.1 - D.2.1-D.2...</vt:lpstr>
      <vt:lpstr>22-SO051-02.2 - D.2.4.1. ...</vt:lpstr>
      <vt:lpstr>22-SO051-02.3 - D.2.4.1. ...</vt:lpstr>
      <vt:lpstr>22-SO051-02.4 - D.2.5 Zah...</vt:lpstr>
      <vt:lpstr>22-SO051-02.5 - Vedlejší ...</vt:lpstr>
      <vt:lpstr>Seznam figur</vt:lpstr>
      <vt:lpstr>Pokyny pro vyplnění</vt:lpstr>
      <vt:lpstr>'22-SO051-02.1 - D.2.1-D.2...'!Názvy_tisku</vt:lpstr>
      <vt:lpstr>'22-SO051-02.2 - D.2.4.1. ...'!Názvy_tisku</vt:lpstr>
      <vt:lpstr>'22-SO051-02.3 - D.2.4.1. ...'!Názvy_tisku</vt:lpstr>
      <vt:lpstr>'22-SO051-02.4 - D.2.5 Zah...'!Názvy_tisku</vt:lpstr>
      <vt:lpstr>'22-SO051-02.5 - Vedlejší ...'!Názvy_tisku</vt:lpstr>
      <vt:lpstr>'Rekapitulace stavby'!Názvy_tisku</vt:lpstr>
      <vt:lpstr>'Seznam figur'!Názvy_tisku</vt:lpstr>
      <vt:lpstr>'22-SO051-02.1 - D.2.1-D.2...'!Oblast_tisku</vt:lpstr>
      <vt:lpstr>'22-SO051-02.2 - D.2.4.1. ...'!Oblast_tisku</vt:lpstr>
      <vt:lpstr>'22-SO051-02.3 - D.2.4.1. ...'!Oblast_tisku</vt:lpstr>
      <vt:lpstr>'22-SO051-02.4 - D.2.5 Zah...'!Oblast_tisku</vt:lpstr>
      <vt:lpstr>'22-SO051-02.5 - Vedlejší ...'!Oblast_tisku</vt:lpstr>
      <vt:lpstr>'Pokyny pro vyplnění'!Oblast_tisku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PC\Votavová</dc:creator>
  <cp:lastModifiedBy>Starosta Obec Holasice</cp:lastModifiedBy>
  <dcterms:created xsi:type="dcterms:W3CDTF">2024-06-05T06:57:21Z</dcterms:created>
  <dcterms:modified xsi:type="dcterms:W3CDTF">2025-06-20T06:59:57Z</dcterms:modified>
</cp:coreProperties>
</file>