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ropbox\!!!!!PRACOVNÍ ADRESÁŘ\HOLASICE_ZVÝŠENÍ DOPRAVNÍ BEZPEČNOSTI\ROZPOČTY, VÝKAZY VÝMĚR\"/>
    </mc:Choice>
  </mc:AlternateContent>
  <xr:revisionPtr revIDLastSave="0" documentId="8_{BAA37359-3BF7-456E-A180-997C04CAC00A}" xr6:coauthVersionLast="47" xr6:coauthVersionMax="47" xr10:uidLastSave="{00000000-0000-0000-0000-000000000000}"/>
  <bookViews>
    <workbookView xWindow="-109" yWindow="-109" windowWidth="26301" windowHeight="14889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VN, ON ON01 Naklady" sheetId="12" r:id="rId4"/>
    <sheet name="SO01 SO0101 Pol" sheetId="13" r:id="rId5"/>
    <sheet name="SO01 SO0102 Pol" sheetId="14" r:id="rId6"/>
    <sheet name="SO01 SO0103 Pol" sheetId="15" r:id="rId7"/>
  </sheets>
  <externalReferences>
    <externalReference r:id="rId8"/>
  </externalReferences>
  <definedNames>
    <definedName name="CelkemDPHVypocet" localSheetId="1">Stavba!$H$47</definedName>
    <definedName name="CenaCelkem">Stavba!$G$29</definedName>
    <definedName name="CenaCelkemBezDPH">Stavba!$G$28</definedName>
    <definedName name="CenaCelkemVypocet" localSheetId="1">Stavba!$I$47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4">'SO01 SO0101 Pol'!$1:$7</definedName>
    <definedName name="_xlnm.Print_Titles" localSheetId="5">'SO01 SO0102 Pol'!$1:$7</definedName>
    <definedName name="_xlnm.Print_Titles" localSheetId="6">'SO01 SO0103 Pol'!$1:$7</definedName>
    <definedName name="_xlnm.Print_Titles" localSheetId="3">'VN, ON ON01 Naklady'!$1:$7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4">'SO01 SO0101 Pol'!$A$1:$Y$69</definedName>
    <definedName name="_xlnm.Print_Area" localSheetId="5">'SO01 SO0102 Pol'!$A$1:$Y$101</definedName>
    <definedName name="_xlnm.Print_Area" localSheetId="6">'SO01 SO0103 Pol'!$A$1:$Y$129</definedName>
    <definedName name="_xlnm.Print_Area" localSheetId="1">Stavba!$A$1:$J$79</definedName>
    <definedName name="_xlnm.Print_Area" localSheetId="3">'VN, ON ON01 Naklady'!$A$1:$Y$59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Stavba!$F$47</definedName>
    <definedName name="ZakladDPHZakl">Stavba!$G$25</definedName>
    <definedName name="ZakladDPHZaklVypocet" localSheetId="1">Stavba!$G$47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H78" i="1" l="1"/>
  <c r="H77" i="1"/>
  <c r="H76" i="1"/>
  <c r="H75" i="1"/>
  <c r="H74" i="1"/>
  <c r="H73" i="1"/>
  <c r="H72" i="1"/>
  <c r="H71" i="1"/>
  <c r="H70" i="1"/>
  <c r="H69" i="1"/>
  <c r="G78" i="1"/>
  <c r="G77" i="1"/>
  <c r="G76" i="1"/>
  <c r="G75" i="1"/>
  <c r="G74" i="1"/>
  <c r="G73" i="1"/>
  <c r="G72" i="1"/>
  <c r="G71" i="1"/>
  <c r="G70" i="1"/>
  <c r="G69" i="1"/>
  <c r="G46" i="1"/>
  <c r="F46" i="1"/>
  <c r="G45" i="1"/>
  <c r="F45" i="1"/>
  <c r="G44" i="1"/>
  <c r="F44" i="1"/>
  <c r="G43" i="1"/>
  <c r="F43" i="1"/>
  <c r="G41" i="1"/>
  <c r="F41" i="1"/>
  <c r="G40" i="1"/>
  <c r="F40" i="1"/>
  <c r="H40" i="1" s="1"/>
  <c r="I40" i="1" s="1"/>
  <c r="G39" i="1"/>
  <c r="F39" i="1"/>
  <c r="G128" i="15"/>
  <c r="BA104" i="15"/>
  <c r="BA54" i="15"/>
  <c r="BA29" i="15"/>
  <c r="BA25" i="15"/>
  <c r="BA21" i="15"/>
  <c r="BA17" i="15"/>
  <c r="F9" i="15"/>
  <c r="G9" i="15"/>
  <c r="M9" i="15" s="1"/>
  <c r="M8" i="15" s="1"/>
  <c r="I9" i="15"/>
  <c r="I8" i="15" s="1"/>
  <c r="K9" i="15"/>
  <c r="K8" i="15" s="1"/>
  <c r="O9" i="15"/>
  <c r="O8" i="15" s="1"/>
  <c r="Q9" i="15"/>
  <c r="Q8" i="15" s="1"/>
  <c r="V9" i="15"/>
  <c r="V8" i="15" s="1"/>
  <c r="F12" i="15"/>
  <c r="G12" i="15"/>
  <c r="M12" i="15" s="1"/>
  <c r="I12" i="15"/>
  <c r="K12" i="15"/>
  <c r="O12" i="15"/>
  <c r="Q12" i="15"/>
  <c r="V12" i="15"/>
  <c r="F16" i="15"/>
  <c r="G16" i="15"/>
  <c r="M16" i="15" s="1"/>
  <c r="I16" i="15"/>
  <c r="K16" i="15"/>
  <c r="O16" i="15"/>
  <c r="Q16" i="15"/>
  <c r="V16" i="15"/>
  <c r="F20" i="15"/>
  <c r="G20" i="15"/>
  <c r="M20" i="15" s="1"/>
  <c r="I20" i="15"/>
  <c r="K20" i="15"/>
  <c r="O20" i="15"/>
  <c r="Q20" i="15"/>
  <c r="V20" i="15"/>
  <c r="F24" i="15"/>
  <c r="G24" i="15"/>
  <c r="M24" i="15" s="1"/>
  <c r="I24" i="15"/>
  <c r="K24" i="15"/>
  <c r="O24" i="15"/>
  <c r="Q24" i="15"/>
  <c r="V24" i="15"/>
  <c r="F28" i="15"/>
  <c r="G28" i="15"/>
  <c r="M28" i="15" s="1"/>
  <c r="I28" i="15"/>
  <c r="K28" i="15"/>
  <c r="O28" i="15"/>
  <c r="Q28" i="15"/>
  <c r="V28" i="15"/>
  <c r="F34" i="15"/>
  <c r="G34" i="15"/>
  <c r="M34" i="15" s="1"/>
  <c r="I34" i="15"/>
  <c r="K34" i="15"/>
  <c r="O34" i="15"/>
  <c r="Q34" i="15"/>
  <c r="V34" i="15"/>
  <c r="F38" i="15"/>
  <c r="G38" i="15"/>
  <c r="M38" i="15" s="1"/>
  <c r="I38" i="15"/>
  <c r="K38" i="15"/>
  <c r="O38" i="15"/>
  <c r="Q38" i="15"/>
  <c r="V38" i="15"/>
  <c r="F44" i="15"/>
  <c r="G44" i="15"/>
  <c r="M44" i="15" s="1"/>
  <c r="M43" i="15" s="1"/>
  <c r="I44" i="15"/>
  <c r="I43" i="15" s="1"/>
  <c r="K44" i="15"/>
  <c r="K43" i="15" s="1"/>
  <c r="O44" i="15"/>
  <c r="O43" i="15" s="1"/>
  <c r="Q44" i="15"/>
  <c r="Q43" i="15" s="1"/>
  <c r="V44" i="15"/>
  <c r="V43" i="15" s="1"/>
  <c r="F48" i="15"/>
  <c r="G48" i="15"/>
  <c r="M48" i="15" s="1"/>
  <c r="I48" i="15"/>
  <c r="K48" i="15"/>
  <c r="O48" i="15"/>
  <c r="Q48" i="15"/>
  <c r="V48" i="15"/>
  <c r="F53" i="15"/>
  <c r="G53" i="15"/>
  <c r="M53" i="15" s="1"/>
  <c r="I53" i="15"/>
  <c r="K53" i="15"/>
  <c r="O53" i="15"/>
  <c r="Q53" i="15"/>
  <c r="V53" i="15"/>
  <c r="F57" i="15"/>
  <c r="G57" i="15"/>
  <c r="M57" i="15" s="1"/>
  <c r="I57" i="15"/>
  <c r="K57" i="15"/>
  <c r="O57" i="15"/>
  <c r="Q57" i="15"/>
  <c r="V57" i="15"/>
  <c r="F62" i="15"/>
  <c r="G62" i="15"/>
  <c r="G61" i="15" s="1"/>
  <c r="I62" i="15"/>
  <c r="I61" i="15" s="1"/>
  <c r="K62" i="15"/>
  <c r="K61" i="15" s="1"/>
  <c r="O62" i="15"/>
  <c r="O61" i="15" s="1"/>
  <c r="Q62" i="15"/>
  <c r="Q61" i="15" s="1"/>
  <c r="V62" i="15"/>
  <c r="V61" i="15" s="1"/>
  <c r="F65" i="15"/>
  <c r="G65" i="15"/>
  <c r="M65" i="15" s="1"/>
  <c r="I65" i="15"/>
  <c r="K65" i="15"/>
  <c r="O65" i="15"/>
  <c r="Q65" i="15"/>
  <c r="V65" i="15"/>
  <c r="F68" i="15"/>
  <c r="G68" i="15"/>
  <c r="M68" i="15" s="1"/>
  <c r="I68" i="15"/>
  <c r="K68" i="15"/>
  <c r="O68" i="15"/>
  <c r="Q68" i="15"/>
  <c r="V68" i="15"/>
  <c r="F75" i="15"/>
  <c r="G75" i="15"/>
  <c r="M75" i="15" s="1"/>
  <c r="I75" i="15"/>
  <c r="K75" i="15"/>
  <c r="O75" i="15"/>
  <c r="Q75" i="15"/>
  <c r="V75" i="15"/>
  <c r="F78" i="15"/>
  <c r="G78" i="15"/>
  <c r="M78" i="15" s="1"/>
  <c r="I78" i="15"/>
  <c r="K78" i="15"/>
  <c r="O78" i="15"/>
  <c r="Q78" i="15"/>
  <c r="V78" i="15"/>
  <c r="F81" i="15"/>
  <c r="G81" i="15"/>
  <c r="M81" i="15" s="1"/>
  <c r="I81" i="15"/>
  <c r="K81" i="15"/>
  <c r="O81" i="15"/>
  <c r="Q81" i="15"/>
  <c r="V81" i="15"/>
  <c r="F90" i="15"/>
  <c r="G90" i="15"/>
  <c r="M90" i="15" s="1"/>
  <c r="I90" i="15"/>
  <c r="K90" i="15"/>
  <c r="O90" i="15"/>
  <c r="Q90" i="15"/>
  <c r="V90" i="15"/>
  <c r="M93" i="15"/>
  <c r="F94" i="15"/>
  <c r="G94" i="15"/>
  <c r="G93" i="15" s="1"/>
  <c r="I94" i="15"/>
  <c r="I93" i="15" s="1"/>
  <c r="K94" i="15"/>
  <c r="K93" i="15" s="1"/>
  <c r="M94" i="15"/>
  <c r="O94" i="15"/>
  <c r="O93" i="15" s="1"/>
  <c r="Q94" i="15"/>
  <c r="Q93" i="15" s="1"/>
  <c r="V94" i="15"/>
  <c r="V93" i="15" s="1"/>
  <c r="F103" i="15"/>
  <c r="G103" i="15"/>
  <c r="G102" i="15" s="1"/>
  <c r="I103" i="15"/>
  <c r="I102" i="15" s="1"/>
  <c r="K103" i="15"/>
  <c r="K102" i="15" s="1"/>
  <c r="M103" i="15"/>
  <c r="M102" i="15" s="1"/>
  <c r="O103" i="15"/>
  <c r="O102" i="15" s="1"/>
  <c r="Q103" i="15"/>
  <c r="Q102" i="15" s="1"/>
  <c r="V103" i="15"/>
  <c r="V102" i="15" s="1"/>
  <c r="Q107" i="15"/>
  <c r="F108" i="15"/>
  <c r="G108" i="15"/>
  <c r="G107" i="15" s="1"/>
  <c r="I108" i="15"/>
  <c r="I107" i="15" s="1"/>
  <c r="K108" i="15"/>
  <c r="K107" i="15" s="1"/>
  <c r="M108" i="15"/>
  <c r="M107" i="15" s="1"/>
  <c r="O108" i="15"/>
  <c r="O107" i="15" s="1"/>
  <c r="Q108" i="15"/>
  <c r="V108" i="15"/>
  <c r="V107" i="15" s="1"/>
  <c r="F112" i="15"/>
  <c r="G112" i="15"/>
  <c r="G111" i="15" s="1"/>
  <c r="I112" i="15"/>
  <c r="I111" i="15" s="1"/>
  <c r="K112" i="15"/>
  <c r="K111" i="15" s="1"/>
  <c r="M112" i="15"/>
  <c r="M111" i="15" s="1"/>
  <c r="O112" i="15"/>
  <c r="O111" i="15" s="1"/>
  <c r="Q112" i="15"/>
  <c r="Q111" i="15" s="1"/>
  <c r="V112" i="15"/>
  <c r="V111" i="15" s="1"/>
  <c r="F118" i="15"/>
  <c r="G118" i="15" s="1"/>
  <c r="I118" i="15"/>
  <c r="I117" i="15" s="1"/>
  <c r="K118" i="15"/>
  <c r="K117" i="15" s="1"/>
  <c r="O118" i="15"/>
  <c r="O117" i="15" s="1"/>
  <c r="Q118" i="15"/>
  <c r="Q117" i="15" s="1"/>
  <c r="V118" i="15"/>
  <c r="V117" i="15" s="1"/>
  <c r="F121" i="15"/>
  <c r="G121" i="15" s="1"/>
  <c r="M121" i="15" s="1"/>
  <c r="I121" i="15"/>
  <c r="K121" i="15"/>
  <c r="O121" i="15"/>
  <c r="Q121" i="15"/>
  <c r="V121" i="15"/>
  <c r="F124" i="15"/>
  <c r="G124" i="15" s="1"/>
  <c r="M124" i="15" s="1"/>
  <c r="I124" i="15"/>
  <c r="K124" i="15"/>
  <c r="O124" i="15"/>
  <c r="Q124" i="15"/>
  <c r="V124" i="15"/>
  <c r="AE128" i="15"/>
  <c r="G100" i="14"/>
  <c r="BA54" i="14"/>
  <c r="BA50" i="14"/>
  <c r="BA32" i="14"/>
  <c r="BA28" i="14"/>
  <c r="F9" i="14"/>
  <c r="G9" i="14"/>
  <c r="G8" i="14" s="1"/>
  <c r="I9" i="14"/>
  <c r="I8" i="14" s="1"/>
  <c r="K9" i="14"/>
  <c r="K8" i="14" s="1"/>
  <c r="O9" i="14"/>
  <c r="O8" i="14" s="1"/>
  <c r="Q9" i="14"/>
  <c r="Q8" i="14" s="1"/>
  <c r="V9" i="14"/>
  <c r="V8" i="14" s="1"/>
  <c r="F14" i="14"/>
  <c r="G14" i="14"/>
  <c r="M14" i="14" s="1"/>
  <c r="I14" i="14"/>
  <c r="K14" i="14"/>
  <c r="O14" i="14"/>
  <c r="Q14" i="14"/>
  <c r="V14" i="14"/>
  <c r="F18" i="14"/>
  <c r="G18" i="14"/>
  <c r="M18" i="14" s="1"/>
  <c r="I18" i="14"/>
  <c r="K18" i="14"/>
  <c r="O18" i="14"/>
  <c r="Q18" i="14"/>
  <c r="V18" i="14"/>
  <c r="F23" i="14"/>
  <c r="G23" i="14"/>
  <c r="G22" i="14" s="1"/>
  <c r="I23" i="14"/>
  <c r="I22" i="14" s="1"/>
  <c r="K23" i="14"/>
  <c r="K22" i="14" s="1"/>
  <c r="O23" i="14"/>
  <c r="O22" i="14" s="1"/>
  <c r="Q23" i="14"/>
  <c r="Q22" i="14" s="1"/>
  <c r="V23" i="14"/>
  <c r="V22" i="14" s="1"/>
  <c r="F27" i="14"/>
  <c r="G27" i="14"/>
  <c r="M27" i="14" s="1"/>
  <c r="I27" i="14"/>
  <c r="K27" i="14"/>
  <c r="O27" i="14"/>
  <c r="Q27" i="14"/>
  <c r="V27" i="14"/>
  <c r="F31" i="14"/>
  <c r="G31" i="14"/>
  <c r="M31" i="14" s="1"/>
  <c r="I31" i="14"/>
  <c r="K31" i="14"/>
  <c r="O31" i="14"/>
  <c r="Q31" i="14"/>
  <c r="V31" i="14"/>
  <c r="F35" i="14"/>
  <c r="G35" i="14"/>
  <c r="M35" i="14" s="1"/>
  <c r="I35" i="14"/>
  <c r="K35" i="14"/>
  <c r="O35" i="14"/>
  <c r="Q35" i="14"/>
  <c r="V35" i="14"/>
  <c r="F38" i="14"/>
  <c r="G38" i="14"/>
  <c r="M38" i="14" s="1"/>
  <c r="I38" i="14"/>
  <c r="K38" i="14"/>
  <c r="O38" i="14"/>
  <c r="Q38" i="14"/>
  <c r="V38" i="14"/>
  <c r="F41" i="14"/>
  <c r="G41" i="14"/>
  <c r="M41" i="14" s="1"/>
  <c r="I41" i="14"/>
  <c r="K41" i="14"/>
  <c r="O41" i="14"/>
  <c r="Q41" i="14"/>
  <c r="V41" i="14"/>
  <c r="F45" i="14"/>
  <c r="G45" i="14"/>
  <c r="G44" i="14" s="1"/>
  <c r="I45" i="14"/>
  <c r="I44" i="14" s="1"/>
  <c r="K45" i="14"/>
  <c r="K44" i="14" s="1"/>
  <c r="O45" i="14"/>
  <c r="O44" i="14" s="1"/>
  <c r="Q45" i="14"/>
  <c r="Q44" i="14" s="1"/>
  <c r="V45" i="14"/>
  <c r="V44" i="14" s="1"/>
  <c r="F49" i="14"/>
  <c r="G49" i="14"/>
  <c r="M49" i="14" s="1"/>
  <c r="I49" i="14"/>
  <c r="K49" i="14"/>
  <c r="O49" i="14"/>
  <c r="Q49" i="14"/>
  <c r="V49" i="14"/>
  <c r="F53" i="14"/>
  <c r="G53" i="14"/>
  <c r="M53" i="14" s="1"/>
  <c r="I53" i="14"/>
  <c r="K53" i="14"/>
  <c r="O53" i="14"/>
  <c r="Q53" i="14"/>
  <c r="V53" i="14"/>
  <c r="F57" i="14"/>
  <c r="G57" i="14"/>
  <c r="M57" i="14" s="1"/>
  <c r="I57" i="14"/>
  <c r="K57" i="14"/>
  <c r="O57" i="14"/>
  <c r="Q57" i="14"/>
  <c r="V57" i="14"/>
  <c r="F62" i="14"/>
  <c r="G62" i="14"/>
  <c r="M62" i="14" s="1"/>
  <c r="I62" i="14"/>
  <c r="K62" i="14"/>
  <c r="O62" i="14"/>
  <c r="Q62" i="14"/>
  <c r="V62" i="14"/>
  <c r="F67" i="14"/>
  <c r="G67" i="14"/>
  <c r="M67" i="14" s="1"/>
  <c r="I67" i="14"/>
  <c r="K67" i="14"/>
  <c r="O67" i="14"/>
  <c r="Q67" i="14"/>
  <c r="V67" i="14"/>
  <c r="F71" i="14"/>
  <c r="G71" i="14"/>
  <c r="M71" i="14" s="1"/>
  <c r="I71" i="14"/>
  <c r="K71" i="14"/>
  <c r="O71" i="14"/>
  <c r="Q71" i="14"/>
  <c r="V71" i="14"/>
  <c r="F75" i="14"/>
  <c r="G75" i="14"/>
  <c r="G74" i="14" s="1"/>
  <c r="I75" i="14"/>
  <c r="I74" i="14" s="1"/>
  <c r="K75" i="14"/>
  <c r="K74" i="14" s="1"/>
  <c r="M75" i="14"/>
  <c r="M74" i="14" s="1"/>
  <c r="O75" i="14"/>
  <c r="O74" i="14" s="1"/>
  <c r="Q75" i="14"/>
  <c r="Q74" i="14" s="1"/>
  <c r="V75" i="14"/>
  <c r="V74" i="14" s="1"/>
  <c r="F78" i="14"/>
  <c r="G78" i="14"/>
  <c r="I78" i="14"/>
  <c r="K78" i="14"/>
  <c r="M78" i="14"/>
  <c r="O78" i="14"/>
  <c r="Q78" i="14"/>
  <c r="V78" i="14"/>
  <c r="F82" i="14"/>
  <c r="G82" i="14"/>
  <c r="I82" i="14"/>
  <c r="K82" i="14"/>
  <c r="M82" i="14"/>
  <c r="O82" i="14"/>
  <c r="Q82" i="14"/>
  <c r="V82" i="14"/>
  <c r="F86" i="14"/>
  <c r="G86" i="14"/>
  <c r="I86" i="14"/>
  <c r="K86" i="14"/>
  <c r="M86" i="14"/>
  <c r="O86" i="14"/>
  <c r="Q86" i="14"/>
  <c r="V86" i="14"/>
  <c r="F90" i="14"/>
  <c r="G90" i="14"/>
  <c r="I90" i="14"/>
  <c r="K90" i="14"/>
  <c r="M90" i="14"/>
  <c r="O90" i="14"/>
  <c r="Q90" i="14"/>
  <c r="V90" i="14"/>
  <c r="F96" i="14"/>
  <c r="G96" i="14"/>
  <c r="G95" i="14" s="1"/>
  <c r="I96" i="14"/>
  <c r="I95" i="14" s="1"/>
  <c r="K96" i="14"/>
  <c r="K95" i="14" s="1"/>
  <c r="O96" i="14"/>
  <c r="O95" i="14" s="1"/>
  <c r="Q96" i="14"/>
  <c r="Q95" i="14" s="1"/>
  <c r="V96" i="14"/>
  <c r="V95" i="14" s="1"/>
  <c r="AE100" i="14"/>
  <c r="AF100" i="14"/>
  <c r="G68" i="13"/>
  <c r="BA34" i="13"/>
  <c r="F9" i="13"/>
  <c r="G9" i="13"/>
  <c r="G8" i="13" s="1"/>
  <c r="I9" i="13"/>
  <c r="I8" i="13" s="1"/>
  <c r="K9" i="13"/>
  <c r="K8" i="13" s="1"/>
  <c r="O9" i="13"/>
  <c r="O8" i="13" s="1"/>
  <c r="Q9" i="13"/>
  <c r="Q8" i="13" s="1"/>
  <c r="V9" i="13"/>
  <c r="V8" i="13" s="1"/>
  <c r="F13" i="13"/>
  <c r="G13" i="13"/>
  <c r="M13" i="13" s="1"/>
  <c r="I13" i="13"/>
  <c r="K13" i="13"/>
  <c r="O13" i="13"/>
  <c r="Q13" i="13"/>
  <c r="V13" i="13"/>
  <c r="F16" i="13"/>
  <c r="G16" i="13"/>
  <c r="M16" i="13" s="1"/>
  <c r="I16" i="13"/>
  <c r="K16" i="13"/>
  <c r="O16" i="13"/>
  <c r="Q16" i="13"/>
  <c r="V16" i="13"/>
  <c r="F21" i="13"/>
  <c r="G21" i="13"/>
  <c r="M21" i="13" s="1"/>
  <c r="I21" i="13"/>
  <c r="K21" i="13"/>
  <c r="O21" i="13"/>
  <c r="Q21" i="13"/>
  <c r="V21" i="13"/>
  <c r="F26" i="13"/>
  <c r="G26" i="13"/>
  <c r="M26" i="13" s="1"/>
  <c r="I26" i="13"/>
  <c r="K26" i="13"/>
  <c r="O26" i="13"/>
  <c r="Q26" i="13"/>
  <c r="V26" i="13"/>
  <c r="F30" i="13"/>
  <c r="G30" i="13"/>
  <c r="M30" i="13" s="1"/>
  <c r="I30" i="13"/>
  <c r="K30" i="13"/>
  <c r="O30" i="13"/>
  <c r="Q30" i="13"/>
  <c r="V30" i="13"/>
  <c r="F33" i="13"/>
  <c r="G33" i="13"/>
  <c r="M33" i="13" s="1"/>
  <c r="I33" i="13"/>
  <c r="K33" i="13"/>
  <c r="O33" i="13"/>
  <c r="Q33" i="13"/>
  <c r="V33" i="13"/>
  <c r="F37" i="13"/>
  <c r="G37" i="13"/>
  <c r="M37" i="13" s="1"/>
  <c r="I37" i="13"/>
  <c r="K37" i="13"/>
  <c r="O37" i="13"/>
  <c r="Q37" i="13"/>
  <c r="V37" i="13"/>
  <c r="F42" i="13"/>
  <c r="G42" i="13" s="1"/>
  <c r="I42" i="13"/>
  <c r="I41" i="13" s="1"/>
  <c r="K42" i="13"/>
  <c r="K41" i="13" s="1"/>
  <c r="O42" i="13"/>
  <c r="O41" i="13" s="1"/>
  <c r="Q42" i="13"/>
  <c r="Q41" i="13" s="1"/>
  <c r="V42" i="13"/>
  <c r="V41" i="13" s="1"/>
  <c r="G47" i="13"/>
  <c r="F48" i="13"/>
  <c r="G48" i="13"/>
  <c r="M48" i="13" s="1"/>
  <c r="I48" i="13"/>
  <c r="I47" i="13" s="1"/>
  <c r="K48" i="13"/>
  <c r="K47" i="13" s="1"/>
  <c r="O48" i="13"/>
  <c r="O47" i="13" s="1"/>
  <c r="Q48" i="13"/>
  <c r="Q47" i="13" s="1"/>
  <c r="V48" i="13"/>
  <c r="V47" i="13" s="1"/>
  <c r="F51" i="13"/>
  <c r="G51" i="13"/>
  <c r="M51" i="13" s="1"/>
  <c r="I51" i="13"/>
  <c r="K51" i="13"/>
  <c r="O51" i="13"/>
  <c r="Q51" i="13"/>
  <c r="V51" i="13"/>
  <c r="F54" i="13"/>
  <c r="G54" i="13"/>
  <c r="M54" i="13" s="1"/>
  <c r="I54" i="13"/>
  <c r="K54" i="13"/>
  <c r="O54" i="13"/>
  <c r="Q54" i="13"/>
  <c r="V54" i="13"/>
  <c r="F57" i="13"/>
  <c r="G57" i="13"/>
  <c r="M57" i="13" s="1"/>
  <c r="I57" i="13"/>
  <c r="K57" i="13"/>
  <c r="O57" i="13"/>
  <c r="Q57" i="13"/>
  <c r="V57" i="13"/>
  <c r="F62" i="13"/>
  <c r="G62" i="13"/>
  <c r="M62" i="13" s="1"/>
  <c r="I62" i="13"/>
  <c r="K62" i="13"/>
  <c r="O62" i="13"/>
  <c r="Q62" i="13"/>
  <c r="V62" i="13"/>
  <c r="F64" i="13"/>
  <c r="G64" i="13"/>
  <c r="M64" i="13" s="1"/>
  <c r="I64" i="13"/>
  <c r="K64" i="13"/>
  <c r="O64" i="13"/>
  <c r="Q64" i="13"/>
  <c r="V64" i="13"/>
  <c r="AE68" i="13"/>
  <c r="G58" i="12"/>
  <c r="BA54" i="12"/>
  <c r="BA50" i="12"/>
  <c r="BA47" i="12"/>
  <c r="BA43" i="12"/>
  <c r="BA39" i="12"/>
  <c r="BA36" i="12"/>
  <c r="BA26" i="12"/>
  <c r="BA22" i="12"/>
  <c r="BA19" i="12"/>
  <c r="BA10" i="12"/>
  <c r="F9" i="12"/>
  <c r="G9" i="12"/>
  <c r="G8" i="12" s="1"/>
  <c r="I9" i="12"/>
  <c r="I8" i="12" s="1"/>
  <c r="K9" i="12"/>
  <c r="K8" i="12" s="1"/>
  <c r="O9" i="12"/>
  <c r="O8" i="12" s="1"/>
  <c r="Q9" i="12"/>
  <c r="Q8" i="12" s="1"/>
  <c r="V9" i="12"/>
  <c r="V8" i="12" s="1"/>
  <c r="F18" i="12"/>
  <c r="G18" i="12"/>
  <c r="M18" i="12" s="1"/>
  <c r="I18" i="12"/>
  <c r="K18" i="12"/>
  <c r="O18" i="12"/>
  <c r="Q18" i="12"/>
  <c r="V18" i="12"/>
  <c r="F21" i="12"/>
  <c r="G21" i="12"/>
  <c r="M21" i="12" s="1"/>
  <c r="I21" i="12"/>
  <c r="K21" i="12"/>
  <c r="O21" i="12"/>
  <c r="Q21" i="12"/>
  <c r="V21" i="12"/>
  <c r="F25" i="12"/>
  <c r="G25" i="12"/>
  <c r="M25" i="12" s="1"/>
  <c r="I25" i="12"/>
  <c r="K25" i="12"/>
  <c r="O25" i="12"/>
  <c r="Q25" i="12"/>
  <c r="V25" i="12"/>
  <c r="F29" i="12"/>
  <c r="G29" i="12"/>
  <c r="G28" i="12" s="1"/>
  <c r="I29" i="12"/>
  <c r="I28" i="12" s="1"/>
  <c r="K29" i="12"/>
  <c r="K28" i="12" s="1"/>
  <c r="O29" i="12"/>
  <c r="O28" i="12" s="1"/>
  <c r="Q29" i="12"/>
  <c r="Q28" i="12" s="1"/>
  <c r="V29" i="12"/>
  <c r="V28" i="12" s="1"/>
  <c r="F32" i="12"/>
  <c r="G32" i="12"/>
  <c r="M32" i="12" s="1"/>
  <c r="I32" i="12"/>
  <c r="K32" i="12"/>
  <c r="O32" i="12"/>
  <c r="Q32" i="12"/>
  <c r="V32" i="12"/>
  <c r="F35" i="12"/>
  <c r="G35" i="12"/>
  <c r="M35" i="12" s="1"/>
  <c r="I35" i="12"/>
  <c r="K35" i="12"/>
  <c r="O35" i="12"/>
  <c r="Q35" i="12"/>
  <c r="V35" i="12"/>
  <c r="F38" i="12"/>
  <c r="G38" i="12"/>
  <c r="M38" i="12" s="1"/>
  <c r="I38" i="12"/>
  <c r="K38" i="12"/>
  <c r="O38" i="12"/>
  <c r="Q38" i="12"/>
  <c r="V38" i="12"/>
  <c r="F42" i="12"/>
  <c r="G42" i="12"/>
  <c r="M42" i="12" s="1"/>
  <c r="I42" i="12"/>
  <c r="K42" i="12"/>
  <c r="O42" i="12"/>
  <c r="Q42" i="12"/>
  <c r="V42" i="12"/>
  <c r="F46" i="12"/>
  <c r="G46" i="12"/>
  <c r="M46" i="12" s="1"/>
  <c r="I46" i="12"/>
  <c r="K46" i="12"/>
  <c r="O46" i="12"/>
  <c r="Q46" i="12"/>
  <c r="V46" i="12"/>
  <c r="F49" i="12"/>
  <c r="G49" i="12"/>
  <c r="M49" i="12" s="1"/>
  <c r="I49" i="12"/>
  <c r="K49" i="12"/>
  <c r="O49" i="12"/>
  <c r="Q49" i="12"/>
  <c r="V49" i="12"/>
  <c r="F53" i="12"/>
  <c r="G53" i="12"/>
  <c r="M53" i="12" s="1"/>
  <c r="I53" i="12"/>
  <c r="K53" i="12"/>
  <c r="O53" i="12"/>
  <c r="Q53" i="12"/>
  <c r="V53" i="12"/>
  <c r="AE58" i="12"/>
  <c r="AF58" i="12"/>
  <c r="I20" i="1"/>
  <c r="G20" i="1"/>
  <c r="E20" i="1"/>
  <c r="G19" i="1"/>
  <c r="E19" i="1"/>
  <c r="G18" i="1"/>
  <c r="E18" i="1"/>
  <c r="I17" i="1"/>
  <c r="G17" i="1"/>
  <c r="E17" i="1"/>
  <c r="G16" i="1"/>
  <c r="E16" i="1"/>
  <c r="G79" i="1"/>
  <c r="H79" i="1"/>
  <c r="I78" i="1"/>
  <c r="I77" i="1"/>
  <c r="I19" i="1" s="1"/>
  <c r="I76" i="1"/>
  <c r="I75" i="1"/>
  <c r="I18" i="1" s="1"/>
  <c r="I74" i="1"/>
  <c r="I73" i="1"/>
  <c r="I72" i="1"/>
  <c r="I71" i="1"/>
  <c r="I70" i="1"/>
  <c r="I69" i="1"/>
  <c r="AZ61" i="1"/>
  <c r="AZ60" i="1"/>
  <c r="AZ59" i="1"/>
  <c r="AZ58" i="1"/>
  <c r="AZ57" i="1"/>
  <c r="AZ56" i="1"/>
  <c r="AZ54" i="1"/>
  <c r="F47" i="1"/>
  <c r="G47" i="1"/>
  <c r="G25" i="1" s="1"/>
  <c r="A25" i="1" s="1"/>
  <c r="H46" i="1"/>
  <c r="I46" i="1" s="1"/>
  <c r="H45" i="1"/>
  <c r="I45" i="1" s="1"/>
  <c r="H44" i="1"/>
  <c r="I44" i="1" s="1"/>
  <c r="H43" i="1"/>
  <c r="I43" i="1" s="1"/>
  <c r="H42" i="1"/>
  <c r="H41" i="1"/>
  <c r="I41" i="1" s="1"/>
  <c r="H39" i="1"/>
  <c r="I39" i="1" s="1"/>
  <c r="I47" i="1" s="1"/>
  <c r="J28" i="1"/>
  <c r="J26" i="1"/>
  <c r="G38" i="1"/>
  <c r="F38" i="1"/>
  <c r="J23" i="1"/>
  <c r="J24" i="1"/>
  <c r="J25" i="1"/>
  <c r="J27" i="1"/>
  <c r="E24" i="1"/>
  <c r="E26" i="1"/>
  <c r="I16" i="1" l="1"/>
  <c r="I21" i="1" s="1"/>
  <c r="I79" i="1"/>
  <c r="J76" i="1" s="1"/>
  <c r="J69" i="1"/>
  <c r="J73" i="1"/>
  <c r="G26" i="1"/>
  <c r="A26" i="1"/>
  <c r="G28" i="1"/>
  <c r="G23" i="1"/>
  <c r="M118" i="15"/>
  <c r="M117" i="15" s="1"/>
  <c r="G117" i="15"/>
  <c r="AF128" i="15"/>
  <c r="M62" i="15"/>
  <c r="M61" i="15" s="1"/>
  <c r="G8" i="15"/>
  <c r="G43" i="15"/>
  <c r="M9" i="14"/>
  <c r="M8" i="14" s="1"/>
  <c r="M23" i="14"/>
  <c r="M22" i="14" s="1"/>
  <c r="M45" i="14"/>
  <c r="M44" i="14" s="1"/>
  <c r="M96" i="14"/>
  <c r="M95" i="14" s="1"/>
  <c r="M47" i="13"/>
  <c r="G41" i="13"/>
  <c r="AF68" i="13"/>
  <c r="M42" i="13"/>
  <c r="M41" i="13" s="1"/>
  <c r="M9" i="13"/>
  <c r="M8" i="13" s="1"/>
  <c r="M9" i="12"/>
  <c r="M8" i="12" s="1"/>
  <c r="M29" i="12"/>
  <c r="M28" i="12" s="1"/>
  <c r="G21" i="1"/>
  <c r="E21" i="1"/>
  <c r="J39" i="1"/>
  <c r="J47" i="1" s="1"/>
  <c r="J41" i="1"/>
  <c r="J44" i="1"/>
  <c r="J40" i="1"/>
  <c r="J46" i="1"/>
  <c r="J43" i="1"/>
  <c r="J45" i="1"/>
  <c r="H47" i="1"/>
  <c r="J72" i="1" l="1"/>
  <c r="J77" i="1"/>
  <c r="J70" i="1"/>
  <c r="J74" i="1"/>
  <c r="J78" i="1"/>
  <c r="J71" i="1"/>
  <c r="J75" i="1"/>
  <c r="A23" i="1"/>
  <c r="J79" i="1" l="1"/>
  <c r="G24" i="1"/>
  <c r="A27" i="1" s="1"/>
  <c r="A24" i="1"/>
  <c r="G29" i="1" l="1"/>
  <c r="G27" i="1" s="1"/>
  <c r="A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S6" authorId="0" shapeId="0" xr:uid="{104B5ABF-63CE-43D1-854B-7E92EC00C66C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95A13022-85C2-449B-933E-B1B16173AF84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S6" authorId="0" shapeId="0" xr:uid="{BBB3ED3D-F0C7-4FA1-A264-E6BEE3F7CB83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73A48028-7688-4B67-8780-81BADC72B37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S6" authorId="0" shapeId="0" xr:uid="{9229C00E-9E03-4E09-B3DF-9F322F274B5A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E1CD830B-D1D5-4324-BF36-B06A6D66475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S6" authorId="0" shapeId="0" xr:uid="{7193C84F-60A2-4456-8E97-C9F3AD8EE407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9F06EFFB-248A-4007-91CA-B34CA1D10573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<sst xmlns="http://schemas.openxmlformats.org/spreadsheetml/2006/main" count="1427" uniqueCount="446">
  <si>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</si>
  <si>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</si>
  <si>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</si>
  <si>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</si>
  <si>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</si>
  <si>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</si>
  <si>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</si>
  <si>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</si>
  <si>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</si>
  <si>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</si>
  <si>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</si>
  <si>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</si>
  <si>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</si>
  <si>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</si>
  <si>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</si>
  <si>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</si>
  <si>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</si>
  <si>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</si>
  <si>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</si>
  <si>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</si>
  <si>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</si>
  <si>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</si>
  <si>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</si>
  <si>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</si>
  <si>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</si>
  <si>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</si>
  <si>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</si>
  <si>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</si>
  <si>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</si>
  <si>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</si>
  <si>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</si>
  <si>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</si>
  <si>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</si>
  <si>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</si>
  <si>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</si>
  <si>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</si>
  <si>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</si>
  <si>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</si>
  <si>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</si>
  <si>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</si>
  <si>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</si>
  <si>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</si>
  <si>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</si>
  <si>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Petr Zelinka</t>
  </si>
  <si>
    <t>24016</t>
  </si>
  <si>
    <t>Zpomalovací polštář na místní komunikaci v ul. Čtvrtě, Holasice</t>
  </si>
  <si>
    <t>Obec Holasice</t>
  </si>
  <si>
    <t>Václavská 29</t>
  </si>
  <si>
    <t>Holasice</t>
  </si>
  <si>
    <t>66461</t>
  </si>
  <si>
    <t>00488143</t>
  </si>
  <si>
    <t>CZ00488143</t>
  </si>
  <si>
    <t>FRAZPET s.r.o.</t>
  </si>
  <si>
    <t>Úvoz 493/29</t>
  </si>
  <si>
    <t>Brno-Staré Brno</t>
  </si>
  <si>
    <t>60200</t>
  </si>
  <si>
    <t>08826854</t>
  </si>
  <si>
    <t>Stavba</t>
  </si>
  <si>
    <t>Ostatní a vedlejší náklady</t>
  </si>
  <si>
    <t>ON01</t>
  </si>
  <si>
    <t>Vedlejší a ostatní náklady</t>
  </si>
  <si>
    <t>Stavební objekt</t>
  </si>
  <si>
    <t>SO01</t>
  </si>
  <si>
    <t>Zpomalovací polštář vč. doplnění obruby</t>
  </si>
  <si>
    <t>SO0101</t>
  </si>
  <si>
    <t>Bourací práce</t>
  </si>
  <si>
    <t>SO0102</t>
  </si>
  <si>
    <t>Nový stav</t>
  </si>
  <si>
    <t>SO0103</t>
  </si>
  <si>
    <t>Dočasná panelová komunikace_objízdná trasa</t>
  </si>
  <si>
    <t>Celkem za stavbu</t>
  </si>
  <si>
    <t>CZK</t>
  </si>
  <si>
    <t>#POPS</t>
  </si>
  <si>
    <t>Popis stavby: 24016 - Zpomalovací polštář na místní komunikaci v ul. Čtvrtě, Holasice</t>
  </si>
  <si>
    <t>#POPO</t>
  </si>
  <si>
    <t>Popis objektu: SO01 - Zpomalovací polštář vč. doplnění obruby</t>
  </si>
  <si>
    <t>#POPR</t>
  </si>
  <si>
    <t>Popis rozpočtu: SO0101 - Bourací práce</t>
  </si>
  <si>
    <t>Popis rozpočtu: SO0102 - Nový stav</t>
  </si>
  <si>
    <t>Popis rozpočtu: SO0103 - Dočasná panelová komunikace_objízdná trasa</t>
  </si>
  <si>
    <t>Skladba konstrukce vozovky je navržena dle Dodatku TP 170 Navrhování vozovek pozemních komunikací; třída dopravního zatížení „VI“.</t>
  </si>
  <si>
    <t>Konstrukce sjezdu:</t>
  </si>
  <si>
    <t>silniční dílce  CD 3000/1000/150	 ČSN 73 6131	150 mm</t>
  </si>
  <si>
    <t>drobné kamenivo  0/4	               ČSN 73 6131	50 mm</t>
  </si>
  <si>
    <t>štěrkodrť  ŠDA 0/63 GE	               ČSN 73 6126-1	min. 200 mm</t>
  </si>
  <si>
    <t>netkaná separační geotextilie</t>
  </si>
  <si>
    <t>celkem		                                                         min. 400 mm</t>
  </si>
  <si>
    <t>Popis objektu: VN, ON - Vedlejší a ostatní náklady</t>
  </si>
  <si>
    <t>Popis rozpočtu: ON01 - Vedlejší a ostatní náklady</t>
  </si>
  <si>
    <t>Rekapitulace dílů</t>
  </si>
  <si>
    <t>Typ dílu</t>
  </si>
  <si>
    <t>1</t>
  </si>
  <si>
    <t>Zemní práce</t>
  </si>
  <si>
    <t>18</t>
  </si>
  <si>
    <t>Povrchové úpravy terénu</t>
  </si>
  <si>
    <t>5</t>
  </si>
  <si>
    <t>Komunikace</t>
  </si>
  <si>
    <t>91</t>
  </si>
  <si>
    <t>Doplňující práce na komunikaci</t>
  </si>
  <si>
    <t>96</t>
  </si>
  <si>
    <t>Bourání konstrukcí</t>
  </si>
  <si>
    <t>99</t>
  </si>
  <si>
    <t>Staveništní přesun hmot</t>
  </si>
  <si>
    <t>M46</t>
  </si>
  <si>
    <t>Zemní práce při montážích</t>
  </si>
  <si>
    <t>D96</t>
  </si>
  <si>
    <t>Přesuny suti a vybouraných hmot</t>
  </si>
  <si>
    <t>PSU</t>
  </si>
  <si>
    <t>VN</t>
  </si>
  <si>
    <t>ON</t>
  </si>
  <si>
    <t>Soupis vedlejších a ostatních nákladů</t>
  </si>
  <si>
    <t>#TypZaznamu#</t>
  </si>
  <si>
    <t>STA</t>
  </si>
  <si>
    <t>VN, ON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</si>
  <si>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</si>
  <si>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</si>
  <si>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</si>
  <si>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</si>
  <si>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</si>
  <si>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</si>
  <si>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</si>
  <si>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</si>
  <si>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</si>
  <si>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</si>
  <si>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</si>
  <si>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</si>
  <si>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</si>
  <si>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</si>
  <si>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</si>
  <si>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</si>
  <si>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</si>
  <si>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</si>
  <si>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</si>
  <si>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</si>
  <si>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</si>
  <si>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</si>
  <si>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</si>
  <si>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</si>
  <si>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</si>
  <si>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</si>
  <si>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</si>
  <si>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005111021R</t>
  </si>
  <si>
    <t>Vytyčení inženýrských sítí</t>
  </si>
  <si>
    <t>Soubor</t>
  </si>
  <si>
    <t>RTS 24/ II</t>
  </si>
  <si>
    <t>Indiv</t>
  </si>
  <si>
    <t>VRN</t>
  </si>
  <si>
    <t>Běžná</t>
  </si>
  <si>
    <t>POL99_8</t>
  </si>
  <si>
    <t>Zaměření a vytýčení stávajících inženýrských sítí v místě stavby z hlediska jejich ochrany při provádění stavby.</t>
  </si>
  <si>
    <t>POP</t>
  </si>
  <si>
    <t xml:space="preserve">v celém řešeném území : </t>
  </si>
  <si>
    <t>VV</t>
  </si>
  <si>
    <t>EGD : 1</t>
  </si>
  <si>
    <t>CETIN : 1</t>
  </si>
  <si>
    <t>VAS a.s. : 1</t>
  </si>
  <si>
    <t>GASNET : 1</t>
  </si>
  <si>
    <t>VO : 1</t>
  </si>
  <si>
    <t>SPU</t>
  </si>
  <si>
    <t>005121010R</t>
  </si>
  <si>
    <t>Vybudování zařízení staveniště</t>
  </si>
  <si>
    <t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</si>
  <si>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>005121020R</t>
  </si>
  <si>
    <t xml:space="preserve">Provoz zařízení staveniště </t>
  </si>
  <si>
    <t>soubor</t>
  </si>
  <si>
    <t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t>
  </si>
  <si>
    <t>po celou dobu výstavby : 1</t>
  </si>
  <si>
    <t>005121030R</t>
  </si>
  <si>
    <t>Odstranění zařízení staveniště</t>
  </si>
  <si>
    <t>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</si>
  <si>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00511 R</t>
  </si>
  <si>
    <t xml:space="preserve">Geodetické práce </t>
  </si>
  <si>
    <t>vytýčení stavby v terénu, zejména sloupy aj : 1</t>
  </si>
  <si>
    <t>005211010R</t>
  </si>
  <si>
    <t>Předání a převzetí staveniště</t>
  </si>
  <si>
    <t>Náklady spojené s účastí zhotovitele na předání a převzetí staveniště.</t>
  </si>
  <si>
    <t>005211020R</t>
  </si>
  <si>
    <t>Ochrana stávaj. inženýrských sítí na staveništi</t>
  </si>
  <si>
    <t>Náklady na přezkoumání podkladů objednatele o stavu inženýrských sítí probíhajících staveništěm nebo dotčenými stavbou i mimo území staveniště, kontrola vytýčení jejich skutečné trasy a provedení ochranných opatření pro zabezpečení stávajících inženýrských sítí.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</si>
  <si>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</si>
  <si>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</si>
  <si>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</si>
  <si>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přechodná úprava provozu, návrh, odsouhlasení PČR, ZUK, osazení dopravního značení aj : 1,00</t>
  </si>
  <si>
    <t>005211080R</t>
  </si>
  <si>
    <t xml:space="preserve">Bezpečnostní a hygienická opatření na staveništi 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</si>
  <si>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</si>
  <si>
    <t>hygienický opatření, mobilní WC aj : 1</t>
  </si>
  <si>
    <t>00524 R</t>
  </si>
  <si>
    <t>Předání a převzetí díla</t>
  </si>
  <si>
    <t>Náklady zhotovitele, které vzniknou v souvislosti s povinnostmi zhotovitele při předání a převzetí díla.</t>
  </si>
  <si>
    <t>005241020R</t>
  </si>
  <si>
    <t xml:space="preserve">Geodetické zaměření skutečného provedení  </t>
  </si>
  <si>
    <t>Náklady na provedení skutečného zaměření stavby v rozsahu nezbytném pro zápis změny do katastru nemovitostí.</t>
  </si>
  <si>
    <t>po dokončení stavby : 1</t>
  </si>
  <si>
    <t>005122XR</t>
  </si>
  <si>
    <t>Mimostaveništní doprava zaměstnanců</t>
  </si>
  <si>
    <t>Vlastní</t>
  </si>
  <si>
    <t>Náklady na ztížené podmínky provádění tam, kde jsou stavební práce zcela nebo zčásti omezovány provozem jiných osob. Jde zejména o zvýšené náklady související s omezením provozem v areálu objednatele nebo o náklady v důsledku nezbytného respektování stávající dopravy ovlivňující stavební práce.</t>
  </si>
  <si>
    <t>po celou dobu výstavby pro všechny dodavatele i poddodavatele stavby : 1</t>
  </si>
  <si>
    <t>SUM</t>
  </si>
  <si>
    <t>END</t>
  </si>
  <si>
    <t>Položkový soupis prací a dodávek</t>
  </si>
  <si>
    <t>113108310R00</t>
  </si>
  <si>
    <t>Odstranění podkladů nebo krytů živičných, v ploše jednotlivě do 50 m2, tloušťka vrstvy 100 mm</t>
  </si>
  <si>
    <t>m2</t>
  </si>
  <si>
    <t>822-1</t>
  </si>
  <si>
    <t>RTS 24/ I</t>
  </si>
  <si>
    <t>Práce</t>
  </si>
  <si>
    <t>POL1_</t>
  </si>
  <si>
    <t>řezání živice pro zpomalovací polštář : 6,00*4,50</t>
  </si>
  <si>
    <t>řezání živice pro osazení silníční obruby : 12,00*0,10</t>
  </si>
  <si>
    <t>113111120R00</t>
  </si>
  <si>
    <t>Odstranění podkladů nebo krytů z kameniva zpevněného cementem, v ploše jednotlivě do 50 m2, tloušťka vrstvy 200 mm</t>
  </si>
  <si>
    <t>Odkaz na mn. položky pořadí 1 : 28,20000</t>
  </si>
  <si>
    <t>139601102R00</t>
  </si>
  <si>
    <t>Ruční výkop jam, rýh a šachet v hornině 3</t>
  </si>
  <si>
    <t>m3</t>
  </si>
  <si>
    <t>800-1</t>
  </si>
  <si>
    <t>s přehozením na vzdálenost do 5 m nebo s naložením na ruční dopravní prostředek</t>
  </si>
  <si>
    <t>SPI</t>
  </si>
  <si>
    <t>výkop rýhy pro osazení silniční obruby, pás 12,00m, šíře 0,75, hloubka 0,35 m : 12,00*0,75*0,35</t>
  </si>
  <si>
    <t xml:space="preserve">část zeminy ponecháno pro ponechání k zásypům : </t>
  </si>
  <si>
    <t>162301102R00</t>
  </si>
  <si>
    <t>Vodorovné přemístění výkopku z horniny 1 až 4, na vzdálenost přes 500  do 1 000 m</t>
  </si>
  <si>
    <t>po suchu, bez naložení výkopku, avšak se složením bez rozhrnutí, zpáteční cesta vozidla.</t>
  </si>
  <si>
    <t>část zeminy ponecháno pro ponechání k zásypům : -1*(12,00*0,40*0,35)</t>
  </si>
  <si>
    <t>162701109R00</t>
  </si>
  <si>
    <t>Vodorovné přemístění výkopku příplatek k ceně za každých dalších i započatých 1 000 m přes 10 000 m  z horniny 1 až 4</t>
  </si>
  <si>
    <t>odvoz na skládku THERMOSERVIS Chrlice celkem 13 km, dopočet 12ti km : 1,47*12</t>
  </si>
  <si>
    <t>167101201R00</t>
  </si>
  <si>
    <t>Nakládání, skládání, překládání neulehlého výkopku nakládání, skládání, překládání neulehléno výkopku nebo zeminy - ručně  z horniny 1 až 4</t>
  </si>
  <si>
    <t>Odkaz na mn. položky pořadí 4 : 1,47000</t>
  </si>
  <si>
    <t>171201101R00</t>
  </si>
  <si>
    <t>Uložení sypaniny do násypů nezhutněných</t>
  </si>
  <si>
    <t>Uložení sypaniny do násypů nebo na skládku s rozprostřením sypaniny ve vrstvách a s hrubým urovnáním.</t>
  </si>
  <si>
    <t>Odkaz na mn. položky pořadí 3 : 3,15000</t>
  </si>
  <si>
    <t>199000002R00</t>
  </si>
  <si>
    <t>Poplatky za skládku horniny 1- 4, skupina 17 05 04 z Katalogu odpadů</t>
  </si>
  <si>
    <t>Cena dle Pískovny Černovice. www.piskovna-cernovice.cz</t>
  </si>
  <si>
    <t>919735113R00</t>
  </si>
  <si>
    <t>Řezání stávajících krytů nebo podkladů živičných, hloubky přes 100 do 150 mm</t>
  </si>
  <si>
    <t>m</t>
  </si>
  <si>
    <t>včetně spotřeby vody</t>
  </si>
  <si>
    <t>řezání živice pro zpomalovací polštář : 6,00*2+4,50*2</t>
  </si>
  <si>
    <t>řezání živice pro osazení silníční obruby : 12,00</t>
  </si>
  <si>
    <t>979082219R00</t>
  </si>
  <si>
    <t>Vodorovná doprava suti po suchu příplatek k ceně za každý další i započatý 1 km přes 1 km</t>
  </si>
  <si>
    <t>t</t>
  </si>
  <si>
    <t>odvoz na skládku THERMOSERVIS Chrlice celkem 13 km, dopočet 12ti km : 20,61*12</t>
  </si>
  <si>
    <t>979097012R00</t>
  </si>
  <si>
    <t>Odvoz suti a vybouraných hmot na skládku pronájem kontejneru na suť</t>
  </si>
  <si>
    <t xml:space="preserve">den   </t>
  </si>
  <si>
    <t>801-3</t>
  </si>
  <si>
    <t>979999981R00</t>
  </si>
  <si>
    <t>Poplatek za skládku za recyklaci, betonu, kusovost do 1600 cm2, skupina 17 01 01 z Katalogu odpadů</t>
  </si>
  <si>
    <t>Odkaz na dem. hmot. položky pořadí 2 : 14,40625</t>
  </si>
  <si>
    <t>979999995R00</t>
  </si>
  <si>
    <t>Poplatek za skládku Poplatek za recyklaci asfaltu, kusovost do 1600 cm2, (skup.170302)</t>
  </si>
  <si>
    <t>170 302</t>
  </si>
  <si>
    <t>Odkaz na dem. hmot. položky pořadí 1 : 6,20400</t>
  </si>
  <si>
    <t>Odkaz na dem. hmot. položky pořadí 9 : 0,00000</t>
  </si>
  <si>
    <t>979082213R00</t>
  </si>
  <si>
    <t>Vodorovná doprava suti po suchu bez naložení, ale se složením a hrubým urovnáním na vzdálenost do 1 km</t>
  </si>
  <si>
    <t>Přesun suti</t>
  </si>
  <si>
    <t>POL8_</t>
  </si>
  <si>
    <t>979087212R00</t>
  </si>
  <si>
    <t>Nakládání na dopravní prostředky suti</t>
  </si>
  <si>
    <t>pro vodorovnou dopravu</t>
  </si>
  <si>
    <t>174101101R00</t>
  </si>
  <si>
    <t>Zásyp sypaninou se zhutněním jam, šachet, rýh nebo kolem objektů v těchto vykopávkách</t>
  </si>
  <si>
    <t>z jakékoliv horniny s uložením výkopku po vrstvách,</t>
  </si>
  <si>
    <t>včetně strojního přemístění materiálu pro zásyp ze vzdálenosti do 10 m od okraje zásypu</t>
  </si>
  <si>
    <t>zpětné zásypy podél obrub : 12,00*0,40*0,35</t>
  </si>
  <si>
    <t>181101102R00</t>
  </si>
  <si>
    <t>Úprava pláně v zářezech v hornině 1 až 4, se zhutněním</t>
  </si>
  <si>
    <t>vyrovnáním výškových rozdílů, ploch vodorovných a ploch do sklonu 1 : 5.</t>
  </si>
  <si>
    <t>dno výkopu : 0,75*12,00</t>
  </si>
  <si>
    <t>182101101R00</t>
  </si>
  <si>
    <t>Svahování v zářezech v hornině 1 až 4</t>
  </si>
  <si>
    <t>trvalých svahů do projektovaných profilů s potřebným přemístěním výkopku při svahování v zářezech,</t>
  </si>
  <si>
    <t>svah jámy pro osazení obruby : 12,00*0,40</t>
  </si>
  <si>
    <t>180402111R00</t>
  </si>
  <si>
    <t>Založení trávníku parkový trávník, výsevem, v rovině nebo na svahu do 1:5</t>
  </si>
  <si>
    <t>823-1</t>
  </si>
  <si>
    <t>na půdě předem připravené s pokosením, naložením, odvozem odpadu do 20 km a se složením,</t>
  </si>
  <si>
    <t>doplňovaný pás podél nově založeného obrubníku : 12,00*0,50</t>
  </si>
  <si>
    <t>181301101R00</t>
  </si>
  <si>
    <t>Rozprostření a urovnání ornice v rovině v souvislé ploše do 500 m2, tloušťka vrstvy do 100 mm</t>
  </si>
  <si>
    <t>s případným nutným přemístěním hromad nebo dočasných skládek na místo potřeby ze vzdálenosti do 30 m, v rovině nebo ve svahu do 1 : 5,</t>
  </si>
  <si>
    <t>Odkaz na mn. položky pořadí 4 : 6,00000</t>
  </si>
  <si>
    <t>185803111R00</t>
  </si>
  <si>
    <t>Ošetření trávníku v rovině nebo na svahu do 1:5</t>
  </si>
  <si>
    <t>bez ohledu na způsob založení, tj. pokosení se shrabáním, naložením shrabků na dopravní prostředek s odvezením do 20 km a se složením,</t>
  </si>
  <si>
    <t>185851111R00</t>
  </si>
  <si>
    <t>Dovoz vody pro zálivku rostlin dovoz vody pro zálivku rostlin na vzdálenost do 6000 m</t>
  </si>
  <si>
    <t>2,00</t>
  </si>
  <si>
    <t>100002</t>
  </si>
  <si>
    <t>Chemické odplevel půdy před založ trávníku postřikem</t>
  </si>
  <si>
    <t xml:space="preserve">m2    </t>
  </si>
  <si>
    <t>00572460R</t>
  </si>
  <si>
    <t>směs travní technická</t>
  </si>
  <si>
    <t>kg</t>
  </si>
  <si>
    <t>SPCM</t>
  </si>
  <si>
    <t>Specifikace</t>
  </si>
  <si>
    <t>POL3_</t>
  </si>
  <si>
    <t>množství 0,10 kg/m2 : 0,10*6</t>
  </si>
  <si>
    <t>567142113R00</t>
  </si>
  <si>
    <t>Podklad z kameniva zpevněného cementem SC C8/10, tloušťka po zhutnění 230 mm</t>
  </si>
  <si>
    <t>bez dilatačních spár, s rozprostřením a zhutněním, ošetřením povrchu podkladu vodou</t>
  </si>
  <si>
    <t>podkladní vrstva pod zpomalovací práh : 6,00*4,50</t>
  </si>
  <si>
    <t>591141111R00</t>
  </si>
  <si>
    <t>Kladení dlažby z kostek velkých z kamene, do lože z cementové malty tloušťky 50 mm</t>
  </si>
  <si>
    <t>s provedením lože do 50 mm, s vyplněním spár, s dvojím beraněním a se smetením přebytečného materiálu na krajnici</t>
  </si>
  <si>
    <t>položení přídlažby podél nově vytvořených obrub : 12,00*0,15</t>
  </si>
  <si>
    <t>591241111R00</t>
  </si>
  <si>
    <t>Kladení dlažby z kostek drobných z kamene, do lože z cementové malty tloušťky 50 mm</t>
  </si>
  <si>
    <t>dlažba zpomalovacího prahu včetně vytvoření sklonů nájezdových ramp : 6,00*4,50</t>
  </si>
  <si>
    <t>599121111R00</t>
  </si>
  <si>
    <t>Zálivka živičná spár dlažby z drobných kostek</t>
  </si>
  <si>
    <t>hloubky do 50 mm, s vyčištěním spár</t>
  </si>
  <si>
    <t>zálivka spáry okolo zpomalovacího prahu : (6,00*2+4,50*2)*0,05</t>
  </si>
  <si>
    <t>zálivka mezi živicí a přídlažbou : 12,00*0,05</t>
  </si>
  <si>
    <t>599632111R00</t>
  </si>
  <si>
    <t>Vyplnění spár dlažby (přídlažby) z lomového kamene cementovou maltou</t>
  </si>
  <si>
    <t>v jakémkoliv sklonu plochy a jakékoliv tloušťky</t>
  </si>
  <si>
    <t>Odkaz na mn. položky pořadí 11 : 1,80000</t>
  </si>
  <si>
    <t>Odkaz na mn. položky pořadí 12 : 27,00000</t>
  </si>
  <si>
    <t>58380120.AR</t>
  </si>
  <si>
    <t>kostka dlažební; žula; 8/10 cm; třída I; štípaná</t>
  </si>
  <si>
    <t>dlažba zpomalovacího prahu, 1 t = 5m2 : 6,00*4,50</t>
  </si>
  <si>
    <t>prořez 10% : 2,70</t>
  </si>
  <si>
    <t>58380129R</t>
  </si>
  <si>
    <t>kostka dlažební; žula; 10/12 cm; třída I; štípaná</t>
  </si>
  <si>
    <t>pro přídlažbu : 0,50</t>
  </si>
  <si>
    <t>915721111RT1</t>
  </si>
  <si>
    <t>Vodorovné značení krytů stříkané barvou, bílou, stopčar, zeber, stínů, šipek, nápisů, přechodů apod.</t>
  </si>
  <si>
    <t>Odkaz na mn. položky pořadí 18 : 12,00000</t>
  </si>
  <si>
    <t>915791112R00</t>
  </si>
  <si>
    <t xml:space="preserve">Předznačení pro vodorovné značení pro stopčáry, zebry,stíny, šipky, nápisy, přechody </t>
  </si>
  <si>
    <t>stříkané barvou nebo prováděné z nátěrových hmot</t>
  </si>
  <si>
    <t>vodorovné dopravní značení, trojůhelník V17, 10 ks : 1,20*10</t>
  </si>
  <si>
    <t>917862111RU2</t>
  </si>
  <si>
    <t>Osazení silničního nebo chodníkového obrubníku včetně dodávky betonovéího obrubníku  1000/150/250 mm, stojatého, s boční opěrou z betonu prostého, do lože z betonu prostého C 12/15</t>
  </si>
  <si>
    <t>S dodáním hmot pro lože tl. 80-100 mm.</t>
  </si>
  <si>
    <t>obrubníky průběžné : 10,00</t>
  </si>
  <si>
    <t>917862111RV4</t>
  </si>
  <si>
    <t>Osazení silničního nebo chodníkového obrubníku včetně dodávky betonovéího obrubníku  nájezdového náběhového 1000/150/150-250, stojatého, s boční opěrou z betonu prostého, do lože z betonu prostého C 12/15</t>
  </si>
  <si>
    <t>obrubníky náběhové na krajích pásu : 1,00+1,00</t>
  </si>
  <si>
    <t>918101111R00</t>
  </si>
  <si>
    <t>Lože pod obrubníky, krajníky nebo obruby z betonu prostého C 12/15</t>
  </si>
  <si>
    <t>z dlažebních kostek z betonu prostého</t>
  </si>
  <si>
    <t>lože pod silniční obrubníky : 12,00*0,30*0,15</t>
  </si>
  <si>
    <t>lože pod přídlažbu : 12,00*0,15*0,10</t>
  </si>
  <si>
    <t>998223011R00</t>
  </si>
  <si>
    <t>Přesun hmot pozemních komunikací, kryt dlážděný jakékoliv délky objektu</t>
  </si>
  <si>
    <t>Přesun hmot</t>
  </si>
  <si>
    <t>POL7_</t>
  </si>
  <si>
    <t>vodorovně do 200 m</t>
  </si>
  <si>
    <t>113107625R00</t>
  </si>
  <si>
    <t>Odstranění podkladů nebo krytů z kameniva hrubého drceného, v ploše jednotlivě nad 50 m2, tloušťka vrstvy 250 mm</t>
  </si>
  <si>
    <t>Odkaz na mn. položky pořadí 13 : 206,00000</t>
  </si>
  <si>
    <t>113151111R00</t>
  </si>
  <si>
    <t>Rozebrání zpevněných ploch rozebrání ploch ze silničních panelů</t>
  </si>
  <si>
    <t>800-2</t>
  </si>
  <si>
    <t>s přemístěním na skládku na vzdálenost do 20 m nebo s naložením na dopravní prostředek,</t>
  </si>
  <si>
    <t>Odkaz na mn. položky pořadí 15 : 180,00000</t>
  </si>
  <si>
    <t>121101102R00</t>
  </si>
  <si>
    <t>Sejmutí ornice s přemístěním na vzdálenost přes 50 do 100 m</t>
  </si>
  <si>
    <t>nebo lesní půdy, s vodorovným přemístěním na hromady v místě upotřebení nebo na dočasné či trvalé skládky se složením</t>
  </si>
  <si>
    <t>plocha pro silniční panely, zaměřeno CAD, celkem těženo 40 cm, ornice 15 cm : 206,00*0,15</t>
  </si>
  <si>
    <t>131201111R00</t>
  </si>
  <si>
    <t>Hloubení nezapažených jam a zářezů do 100 m3, v hornině 3, hloubení strojně</t>
  </si>
  <si>
    <t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t>
  </si>
  <si>
    <t>plocha pro silniční panely, zaměřeno CAD, celkem těženo 40 cm, ornice 15 cm, zemina 25 cm : 206,00*0,25</t>
  </si>
  <si>
    <t>131201119R00</t>
  </si>
  <si>
    <t xml:space="preserve">Hloubení nezapažených jam a zářezů příplatek za lepivost, v hornině 3,  </t>
  </si>
  <si>
    <t>Odkaz na mn. položky pořadí 4 : 51,50000</t>
  </si>
  <si>
    <t xml:space="preserve">mezideponie ornice a zeminy : </t>
  </si>
  <si>
    <t>Odkaz na mn. položky pořadí 3 : 30,90000</t>
  </si>
  <si>
    <t>plocha pro silniční panely, zaměřeno CAD : 206,00</t>
  </si>
  <si>
    <t>182001131R00</t>
  </si>
  <si>
    <t>Plošná úprava terénu při nerovnostech terénu přes 150 do 200 mm, v rovině nebo na svahu do 1:5</t>
  </si>
  <si>
    <t>s urovnáním povrchu, bez doplnění ornice, v hornině 1 až 4,</t>
  </si>
  <si>
    <t xml:space="preserve">zpětné navrstvení mezideponované zeminy a ornice : </t>
  </si>
  <si>
    <t>Odkaz na mn. položky pořadí 14 : 206,00000</t>
  </si>
  <si>
    <t>180401211R00</t>
  </si>
  <si>
    <t>Založení trávníku luční trávník, výsevem, v rovině nebo na svahu do 1:5</t>
  </si>
  <si>
    <t>zpětný osev trávníku ...plocha zaměřena CAD : 206,00</t>
  </si>
  <si>
    <t>184802111R00</t>
  </si>
  <si>
    <t>Chemické odplevelení půdy před založením kultury postřikem naširoko, v rovině nebo na svahu do 1:5</t>
  </si>
  <si>
    <t>nebo trávníku nebo zpevněných ploch o výměře jednotlivě přes 20 m2,</t>
  </si>
  <si>
    <t>Včetně dovozu vody do 10 km.</t>
  </si>
  <si>
    <t>Odkaz na mn. položky pořadí 9 : 206,00000</t>
  </si>
  <si>
    <t xml:space="preserve">množství 0,10 kg/m2 : </t>
  </si>
  <si>
    <t>Odkaz na mn. položky pořadí 9 : 206,00000*0,1</t>
  </si>
  <si>
    <t>564861111RT4</t>
  </si>
  <si>
    <t>Podklad ze štěrkodrti s rozprostřením a zhutněním frakce 0-63 mm, tloušťka po zhutnění 200 mm</t>
  </si>
  <si>
    <t>568111111R00</t>
  </si>
  <si>
    <t>Vyztužení podkladní vrstvy z geotextilie, sklon povrchu do 1:5, role šířky 3 m</t>
  </si>
  <si>
    <t>584921121RT2</t>
  </si>
  <si>
    <t>Zřízení zpev. ploch ze silničních panelů do lože zřízení zpevněné plochy ze silničních panelů osazených do lože z kameniva tl. 50 mm</t>
  </si>
  <si>
    <t>Včetně:</t>
  </si>
  <si>
    <t>- kameniva frakce 0 - 32 mm,</t>
  </si>
  <si>
    <t>- rozprostření podkladu,</t>
  </si>
  <si>
    <t>- osazení silničních panelů.</t>
  </si>
  <si>
    <t>panelová komunikace, panely 3,0m x 1,0 m : 3,00*1,00*60</t>
  </si>
  <si>
    <t>50003.R</t>
  </si>
  <si>
    <t>Demontáž geotextilie vč. odvozu na skládku</t>
  </si>
  <si>
    <t>50001.R</t>
  </si>
  <si>
    <t>Panel silniční IZD 1 rozměr 3000 x 1000 x 150 mm, pronájem za den</t>
  </si>
  <si>
    <t>kus</t>
  </si>
  <si>
    <t>panelová komunikace, panely 3,0m x 1,0 m..celkme 60 ks, přepoklad měsíc pronájmu : 60,00*30</t>
  </si>
  <si>
    <t>50002.R</t>
  </si>
  <si>
    <t>Dovoz a odvoz silničních panelů</t>
  </si>
  <si>
    <t xml:space="preserve">km    </t>
  </si>
  <si>
    <t>Položka obsahuje náklady na:</t>
  </si>
  <si>
    <t>- naložení panelů na skládce</t>
  </si>
  <si>
    <t>- dovoz na stavbu</t>
  </si>
  <si>
    <t>- zpětný odvoz ze stavby</t>
  </si>
  <si>
    <t>- zpětné složení na skládce</t>
  </si>
  <si>
    <t>Brno - Holasice : 20,00</t>
  </si>
  <si>
    <t>Holasice - Brno : 20,00</t>
  </si>
  <si>
    <t>69366198R</t>
  </si>
  <si>
    <t>Geosyntetika typ: geotextilie; netkaná; materiál: PP; tl (2 kPa) = 2,9 mm; plošná hmotnost = 300 g/m2; Pevnost v tahu podélně = 20,0 kN/m; Pevnost v tahu příčně = 11,5 kN/m</t>
  </si>
  <si>
    <t>Odkaz na mn. položky pořadí 14 : 206,00000*1,05</t>
  </si>
  <si>
    <t>914431111RT6</t>
  </si>
  <si>
    <t>Osazení a montáž dopravního zrcadla na sloupek nebo nosnou konstrukci, včetně dodávky sloupku a značky</t>
  </si>
  <si>
    <t>- výkopu jámy pro sloupek nebo osazení nosné konstrukce do zdiva,</t>
  </si>
  <si>
    <t>- osazení sloupku a obetonování patky nebo zazdění nosné konstrukce do zdiva,</t>
  </si>
  <si>
    <t>- osazení a montáž zrcadlové části a zrcadla</t>
  </si>
  <si>
    <t>- odhozu zbylého výkopku na vzdálenost do 3 m.</t>
  </si>
  <si>
    <t>zpětná montáž zrcadla po dokončení prací : 1,00</t>
  </si>
  <si>
    <t>966641111R00</t>
  </si>
  <si>
    <t>Odstranění dopravního zrcadla včetně sloupku nebo konzoly</t>
  </si>
  <si>
    <t>a demontáž zrcadlové části, s odklizením materiálu na skládku na vzdálenost do 20 m nebo naložením na dopravní prostředek</t>
  </si>
  <si>
    <t>demontáž zrcadla pro zpětné použití : 1,00</t>
  </si>
  <si>
    <t>460600001RT1</t>
  </si>
  <si>
    <t>Naložení a odvoz zeminy, odvoz na vzdálenost 500 m</t>
  </si>
  <si>
    <t xml:space="preserve">zpětný dovoz zeminy a ornice z mezideponie : </t>
  </si>
  <si>
    <t>odvoz na skládku Brno, vzdálenost 12 km, dopočet dalších 11ti km : 177,387*11</t>
  </si>
  <si>
    <t>979999973R00</t>
  </si>
  <si>
    <t>Poplatek za uložení, zemina a kamení,  , skupina 17 05 04 z Katalogu odpadů</t>
  </si>
  <si>
    <t>206,00*0,25*1,60</t>
  </si>
  <si>
    <t>979081111RT2</t>
  </si>
  <si>
    <t>Odvoz suti a vybouraných hmot na skládku do 1 km</t>
  </si>
  <si>
    <t>Včetně naložení na dopravní prostředek a složení na skládku, bez poplatku za skládku.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</si>
</sst>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indexed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12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8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49" fontId="0" fillId="0" borderId="6" xfId="0" applyNumberFormat="1" applyBorder="1" applyAlignment="1">
      <alignment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15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0" fontId="6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7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7" fillId="0" borderId="0" xfId="0" applyFont="1" applyBorder="1" applyAlignment="1">
      <alignment vertical="top"/>
    </xf>
    <xf numFmtId="49" fontId="17" fillId="0" borderId="0" xfId="0" applyNumberFormat="1" applyFont="1" applyBorder="1" applyAlignment="1">
      <alignment vertical="top"/>
    </xf>
    <xf numFmtId="165" fontId="17" fillId="0" borderId="0" xfId="0" applyNumberFormat="1" applyFont="1" applyBorder="1" applyAlignment="1">
      <alignment vertical="top" shrinkToFit="1"/>
    </xf>
    <xf numFmtId="4" fontId="17" fillId="0" borderId="0" xfId="0" applyNumberFormat="1" applyFont="1" applyBorder="1" applyAlignment="1">
      <alignment vertical="top" shrinkToFit="1"/>
    </xf>
    <xf numFmtId="165" fontId="19" fillId="0" borderId="0" xfId="0" applyNumberFormat="1" applyFont="1" applyBorder="1" applyAlignment="1">
      <alignment horizontal="center" vertical="top" wrapText="1" shrinkToFit="1"/>
    </xf>
    <xf numFmtId="165" fontId="19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7" fillId="0" borderId="39" xfId="0" applyFont="1" applyBorder="1" applyAlignment="1">
      <alignment vertical="top"/>
    </xf>
    <xf numFmtId="49" fontId="17" fillId="0" borderId="40" xfId="0" applyNumberFormat="1" applyFont="1" applyBorder="1" applyAlignment="1">
      <alignment vertical="top"/>
    </xf>
    <xf numFmtId="0" fontId="17" fillId="0" borderId="40" xfId="0" applyFont="1" applyBorder="1" applyAlignment="1">
      <alignment horizontal="center" vertical="top" shrinkToFit="1"/>
    </xf>
    <xf numFmtId="165" fontId="17" fillId="0" borderId="40" xfId="0" applyNumberFormat="1" applyFont="1" applyBorder="1" applyAlignment="1">
      <alignment vertical="top" shrinkToFit="1"/>
    </xf>
    <xf numFmtId="4" fontId="17" fillId="0" borderId="40" xfId="0" applyNumberFormat="1" applyFont="1" applyBorder="1" applyAlignment="1">
      <alignment vertical="top" shrinkToFit="1"/>
    </xf>
    <xf numFmtId="4" fontId="17" fillId="4" borderId="40" xfId="0" applyNumberFormat="1" applyFont="1" applyFill="1" applyBorder="1" applyAlignment="1" applyProtection="1">
      <alignment vertical="top" shrinkToFit="1"/>
      <protection locked="0"/>
    </xf>
    <xf numFmtId="4" fontId="17" fillId="0" borderId="41" xfId="0" applyNumberFormat="1" applyFont="1" applyBorder="1" applyAlignment="1">
      <alignment vertical="top" shrinkToFit="1"/>
    </xf>
    <xf numFmtId="0" fontId="20" fillId="0" borderId="0" xfId="0" applyNumberFormat="1" applyFont="1" applyAlignment="1">
      <alignment wrapText="1"/>
    </xf>
    <xf numFmtId="0" fontId="18" fillId="0" borderId="18" xfId="0" applyNumberFormat="1" applyFont="1" applyBorder="1" applyAlignment="1">
      <alignment vertical="top" wrapText="1"/>
    </xf>
    <xf numFmtId="49" fontId="17" fillId="4" borderId="0" xfId="0" applyNumberFormat="1" applyFont="1" applyFill="1" applyBorder="1" applyAlignment="1" applyProtection="1">
      <alignment vertical="top"/>
      <protection locked="0"/>
    </xf>
    <xf numFmtId="49" fontId="8" fillId="3" borderId="18" xfId="0" applyNumberFormat="1" applyFont="1" applyFill="1" applyBorder="1" applyAlignment="1">
      <alignment horizontal="left" vertical="top" wrapText="1"/>
    </xf>
    <xf numFmtId="49" fontId="17" fillId="0" borderId="40" xfId="0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horizontal="left" vertical="top" wrapText="1"/>
    </xf>
    <xf numFmtId="165" fontId="19" fillId="0" borderId="0" xfId="0" quotePrefix="1" applyNumberFormat="1" applyFont="1" applyBorder="1" applyAlignment="1">
      <alignment horizontal="left" vertical="top" wrapText="1"/>
    </xf>
    <xf numFmtId="49" fontId="17" fillId="4" borderId="0" xfId="0" applyNumberFormat="1" applyFont="1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17" fillId="0" borderId="18" xfId="0" applyNumberFormat="1" applyFont="1" applyBorder="1" applyAlignment="1">
      <alignment vertical="top" wrapText="1"/>
    </xf>
    <xf numFmtId="49" fontId="17" fillId="4" borderId="18" xfId="0" applyNumberFormat="1" applyFont="1" applyFill="1" applyBorder="1" applyAlignment="1" applyProtection="1">
      <alignment vertical="top"/>
      <protection locked="0"/>
    </xf>
    <xf numFmtId="0" fontId="17" fillId="0" borderId="18" xfId="0" applyNumberFormat="1" applyFont="1" applyBorder="1" applyAlignment="1">
      <alignment horizontal="left" vertical="top" wrapText="1"/>
    </xf>
    <xf numFmtId="49" fontId="17" fillId="4" borderId="18" xfId="0" applyNumberFormat="1" applyFont="1" applyFill="1" applyBorder="1" applyAlignment="1" applyProtection="1">
      <alignment horizontal="left" vertical="top" wrapText="1"/>
      <protection locked="0"/>
    </xf>
    <xf numFmtId="0" fontId="18" fillId="0" borderId="0" xfId="0" applyNumberFormat="1" applyFont="1" applyBorder="1" applyAlignment="1">
      <alignment vertical="top" wrapText="1"/>
    </xf>
    <xf numFmtId="0" fontId="18" fillId="0" borderId="0" xfId="0" applyNumberFormat="1" applyFont="1" applyBorder="1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tabSelected="1" workbookViewId="0">
      <selection activeCell="A2" sqref="A2:G2"/>
    </sheetView>
  </sheetViews>
  <sheetFormatPr defaultRowHeight="12.9" x14ac:dyDescent="0.2"/>
  <sheetData>
    <row r="1" spans="1:7" ht="13.6" x14ac:dyDescent="0.25">
      <c r="A1" s="21" t="s">
        <v>38</v>
      </c>
    </row>
    <row r="2" spans="1:7" ht="57.75" customHeight="1" x14ac:dyDescent="0.2">
      <c r="A2" s="73" t="s">
        <v>39</v>
      </c>
      <c r="B2" s="73"/>
      <c r="C2" s="73"/>
      <c r="D2" s="73"/>
      <c r="E2" s="73"/>
      <c r="F2" s="73"/>
      <c r="G2" s="73"/>
    </row>
  </sheetData>
  <sheetProtection algorithmName="SHA-512" hashValue="5eFnDGBmnOpbYxnZFJvTgwSVOFO5uTlpGzskhBM/+sOhoAC8WRj2e60jqVdCfQth07x05+/qax1IruE4owK2fg==" saltValue="luorlytBncZb6Jvgaco98w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AZ82"/>
  <sheetViews>
    <sheetView showGridLines="0" topLeftCell="B19" zoomScaleNormal="100" zoomScaleSheetLayoutView="75" workbookViewId="0">
      <selection activeCell="A28" sqref="A28"/>
    </sheetView>
  </sheetViews>
  <sheetFormatPr defaultColWidth="9" defaultRowHeight="12.9" x14ac:dyDescent="0.2"/>
  <cols>
    <col min="1" max="1" width="8.375" hidden="1" customWidth="1"/>
    <col min="2" max="2" width="13.375" customWidth="1"/>
    <col min="3" max="3" width="7.375" style="51" customWidth="1"/>
    <col min="4" max="4" width="13" style="51" customWidth="1"/>
    <col min="5" max="5" width="9.75" style="51" customWidth="1"/>
    <col min="6" max="6" width="11.75" customWidth="1"/>
    <col min="7" max="9" width="13" customWidth="1"/>
    <col min="10" max="10" width="5.625" customWidth="1"/>
    <col min="11" max="11" width="4.25" customWidth="1"/>
    <col min="12" max="15" width="10.75" customWidth="1"/>
    <col min="52" max="52" width="95.375" customWidth="1"/>
  </cols>
  <sheetData>
    <row r="1" spans="1:15" ht="33.799999999999997" customHeight="1" x14ac:dyDescent="0.2">
      <c r="A1" s="47" t="s">
        <v>36</v>
      </c>
      <c r="B1" s="74" t="s">
        <v>41</v>
      </c>
      <c r="C1" s="75"/>
      <c r="D1" s="75"/>
      <c r="E1" s="75"/>
      <c r="F1" s="75"/>
      <c r="G1" s="75"/>
      <c r="H1" s="75"/>
      <c r="I1" s="75"/>
      <c r="J1" s="76"/>
    </row>
    <row r="2" spans="1:15" ht="36" customHeight="1" x14ac:dyDescent="0.2">
      <c r="A2" s="2"/>
      <c r="B2" s="105" t="s">
        <v>22</v>
      </c>
      <c r="C2" s="106"/>
      <c r="D2" s="107" t="s">
        <v>44</v>
      </c>
      <c r="E2" s="108" t="s">
        <v>45</v>
      </c>
      <c r="F2" s="109"/>
      <c r="G2" s="109"/>
      <c r="H2" s="109"/>
      <c r="I2" s="109"/>
      <c r="J2" s="110"/>
      <c r="O2" s="1"/>
    </row>
    <row r="3" spans="1:15" ht="27" hidden="1" customHeight="1" x14ac:dyDescent="0.2">
      <c r="A3" s="2"/>
      <c r="B3" s="111"/>
      <c r="C3" s="106"/>
      <c r="D3" s="112"/>
      <c r="E3" s="113"/>
      <c r="F3" s="114"/>
      <c r="G3" s="114"/>
      <c r="H3" s="114"/>
      <c r="I3" s="114"/>
      <c r="J3" s="115"/>
    </row>
    <row r="4" spans="1:15" ht="23.3" customHeight="1" x14ac:dyDescent="0.2">
      <c r="A4" s="2"/>
      <c r="B4" s="116"/>
      <c r="C4" s="117"/>
      <c r="D4" s="118"/>
      <c r="E4" s="119"/>
      <c r="F4" s="119"/>
      <c r="G4" s="119"/>
      <c r="H4" s="119"/>
      <c r="I4" s="119"/>
      <c r="J4" s="120"/>
    </row>
    <row r="5" spans="1:15" ht="23.95" customHeight="1" x14ac:dyDescent="0.2">
      <c r="A5" s="2"/>
      <c r="B5" s="31" t="s">
        <v>42</v>
      </c>
      <c r="D5" s="121" t="s">
        <v>46</v>
      </c>
      <c r="E5" s="88"/>
      <c r="F5" s="88"/>
      <c r="G5" s="88"/>
      <c r="H5" s="18" t="s">
        <v>40</v>
      </c>
      <c r="I5" s="125" t="s">
        <v>50</v>
      </c>
      <c r="J5" s="8"/>
    </row>
    <row r="6" spans="1:15" ht="15.8" customHeight="1" x14ac:dyDescent="0.2">
      <c r="A6" s="2"/>
      <c r="B6" s="28"/>
      <c r="C6" s="53"/>
      <c r="D6" s="122" t="s">
        <v>47</v>
      </c>
      <c r="E6" s="89"/>
      <c r="F6" s="89"/>
      <c r="G6" s="89"/>
      <c r="H6" s="18" t="s">
        <v>34</v>
      </c>
      <c r="I6" s="125" t="s">
        <v>51</v>
      </c>
      <c r="J6" s="8"/>
    </row>
    <row r="7" spans="1:15" ht="15.8" customHeight="1" x14ac:dyDescent="0.2">
      <c r="A7" s="2"/>
      <c r="B7" s="29"/>
      <c r="C7" s="54"/>
      <c r="D7" s="124" t="s">
        <v>49</v>
      </c>
      <c r="E7" s="123" t="s">
        <v>48</v>
      </c>
      <c r="F7" s="90"/>
      <c r="G7" s="90"/>
      <c r="H7" s="24"/>
      <c r="I7" s="23"/>
      <c r="J7" s="34"/>
    </row>
    <row r="8" spans="1:15" ht="23.95" hidden="1" customHeight="1" x14ac:dyDescent="0.2">
      <c r="A8" s="2"/>
      <c r="B8" s="31" t="s">
        <v>20</v>
      </c>
      <c r="D8" s="126" t="s">
        <v>52</v>
      </c>
      <c r="H8" s="18" t="s">
        <v>40</v>
      </c>
      <c r="I8" s="125" t="s">
        <v>56</v>
      </c>
      <c r="J8" s="8"/>
    </row>
    <row r="9" spans="1:15" ht="15.8" hidden="1" customHeight="1" x14ac:dyDescent="0.2">
      <c r="A9" s="2"/>
      <c r="B9" s="2"/>
      <c r="D9" s="126" t="s">
        <v>53</v>
      </c>
      <c r="H9" s="18" t="s">
        <v>34</v>
      </c>
      <c r="I9" s="22"/>
      <c r="J9" s="8"/>
    </row>
    <row r="10" spans="1:15" ht="15.8" hidden="1" customHeight="1" x14ac:dyDescent="0.2">
      <c r="A10" s="2"/>
      <c r="B10" s="35"/>
      <c r="C10" s="54"/>
      <c r="D10" s="124" t="s">
        <v>55</v>
      </c>
      <c r="E10" s="127" t="s">
        <v>54</v>
      </c>
      <c r="F10" s="24"/>
      <c r="G10" s="14"/>
      <c r="H10" s="14"/>
      <c r="I10" s="36"/>
      <c r="J10" s="34"/>
    </row>
    <row r="11" spans="1:15" ht="23.95" customHeight="1" x14ac:dyDescent="0.2">
      <c r="A11" s="2"/>
      <c r="B11" s="31" t="s">
        <v>19</v>
      </c>
      <c r="D11" s="128"/>
      <c r="E11" s="128"/>
      <c r="F11" s="128"/>
      <c r="G11" s="128"/>
      <c r="H11" s="18" t="s">
        <v>40</v>
      </c>
      <c r="I11" s="133"/>
      <c r="J11" s="8"/>
    </row>
    <row r="12" spans="1:15" ht="15.8" customHeight="1" x14ac:dyDescent="0.2">
      <c r="A12" s="2"/>
      <c r="B12" s="28"/>
      <c r="C12" s="53"/>
      <c r="D12" s="129"/>
      <c r="E12" s="129"/>
      <c r="F12" s="129"/>
      <c r="G12" s="129"/>
      <c r="H12" s="18" t="s">
        <v>34</v>
      </c>
      <c r="I12" s="133"/>
      <c r="J12" s="8"/>
    </row>
    <row r="13" spans="1:15" ht="15.8" customHeight="1" x14ac:dyDescent="0.2">
      <c r="A13" s="2"/>
      <c r="B13" s="29"/>
      <c r="C13" s="54"/>
      <c r="D13" s="132"/>
      <c r="E13" s="130"/>
      <c r="F13" s="131"/>
      <c r="G13" s="131"/>
      <c r="H13" s="19"/>
      <c r="I13" s="23"/>
      <c r="J13" s="34"/>
    </row>
    <row r="14" spans="1:15" ht="23.95" customHeight="1" x14ac:dyDescent="0.2">
      <c r="A14" s="2"/>
      <c r="B14" s="43" t="s">
        <v>21</v>
      </c>
      <c r="C14" s="55"/>
      <c r="D14" s="56" t="s">
        <v>43</v>
      </c>
      <c r="E14" s="57"/>
      <c r="F14" s="44"/>
      <c r="G14" s="44"/>
      <c r="H14" s="45"/>
      <c r="I14" s="44"/>
      <c r="J14" s="46"/>
    </row>
    <row r="15" spans="1:15" ht="32.299999999999997" customHeight="1" x14ac:dyDescent="0.2">
      <c r="A15" s="2"/>
      <c r="B15" s="35" t="s">
        <v>32</v>
      </c>
      <c r="C15" s="58"/>
      <c r="D15" s="52"/>
      <c r="E15" s="83" t="s">
        <v>30</v>
      </c>
      <c r="F15" s="83"/>
      <c r="G15" s="84" t="s">
        <v>31</v>
      </c>
      <c r="H15" s="84"/>
      <c r="I15" s="84" t="s">
        <v>29</v>
      </c>
      <c r="J15" s="85"/>
    </row>
    <row r="16" spans="1:15" ht="23.3" customHeight="1" x14ac:dyDescent="0.2">
      <c r="A16" s="197" t="s">
        <v>24</v>
      </c>
      <c r="B16" s="38" t="s">
        <v>24</v>
      </c>
      <c r="C16" s="59"/>
      <c r="D16" s="60"/>
      <c r="E16" s="80">
        <f>SUMIF(F69:F78,A16,G69:G78)+SUMIF(F69:F78,"PSU",G69:G78)</f>
        <v>0</v>
      </c>
      <c r="F16" s="81"/>
      <c r="G16" s="80">
        <f>SUMIF(F69:F78,A16,H69:H78)+SUMIF(F69:F78,"PSU",H69:H78)</f>
        <v>0</v>
      </c>
      <c r="H16" s="81"/>
      <c r="I16" s="80">
        <f>SUMIF(F69:F78,A16,I69:I78)+SUMIF(F69:F78,"PSU",I69:I78)</f>
        <v>0</v>
      </c>
      <c r="J16" s="82"/>
    </row>
    <row r="17" spans="1:10" ht="23.3" customHeight="1" x14ac:dyDescent="0.2">
      <c r="A17" s="197" t="s">
        <v>25</v>
      </c>
      <c r="B17" s="38" t="s">
        <v>25</v>
      </c>
      <c r="C17" s="59"/>
      <c r="D17" s="60"/>
      <c r="E17" s="80">
        <f>SUMIF(F69:F78,A17,G69:G78)</f>
        <v>0</v>
      </c>
      <c r="F17" s="81"/>
      <c r="G17" s="80">
        <f>SUMIF(F69:F78,A17,H69:H78)</f>
        <v>0</v>
      </c>
      <c r="H17" s="81"/>
      <c r="I17" s="80">
        <f>SUMIF(F69:F78,A17,I69:I78)</f>
        <v>0</v>
      </c>
      <c r="J17" s="82"/>
    </row>
    <row r="18" spans="1:10" ht="23.3" customHeight="1" x14ac:dyDescent="0.2">
      <c r="A18" s="197" t="s">
        <v>26</v>
      </c>
      <c r="B18" s="38" t="s">
        <v>26</v>
      </c>
      <c r="C18" s="59"/>
      <c r="D18" s="60"/>
      <c r="E18" s="80">
        <f>SUMIF(F69:F78,A18,G69:G78)</f>
        <v>0</v>
      </c>
      <c r="F18" s="81"/>
      <c r="G18" s="80">
        <f>SUMIF(F69:F78,A18,H69:H78)</f>
        <v>0</v>
      </c>
      <c r="H18" s="81"/>
      <c r="I18" s="80">
        <f>SUMIF(F69:F78,A18,I69:I78)</f>
        <v>0</v>
      </c>
      <c r="J18" s="82"/>
    </row>
    <row r="19" spans="1:10" ht="23.3" customHeight="1" x14ac:dyDescent="0.2">
      <c r="A19" s="197" t="s">
        <v>108</v>
      </c>
      <c r="B19" s="38" t="s">
        <v>27</v>
      </c>
      <c r="C19" s="59"/>
      <c r="D19" s="60"/>
      <c r="E19" s="80">
        <f>SUMIF(F69:F78,A19,G69:G78)</f>
        <v>0</v>
      </c>
      <c r="F19" s="81"/>
      <c r="G19" s="80">
        <f>SUMIF(F69:F78,A19,H69:H78)</f>
        <v>0</v>
      </c>
      <c r="H19" s="81"/>
      <c r="I19" s="80">
        <f>SUMIF(F69:F78,A19,I69:I78)</f>
        <v>0</v>
      </c>
      <c r="J19" s="82"/>
    </row>
    <row r="20" spans="1:10" ht="23.3" customHeight="1" x14ac:dyDescent="0.2">
      <c r="A20" s="197" t="s">
        <v>109</v>
      </c>
      <c r="B20" s="38" t="s">
        <v>28</v>
      </c>
      <c r="C20" s="59"/>
      <c r="D20" s="60"/>
      <c r="E20" s="80">
        <f>SUMIF(F69:F78,A20,G69:G78)</f>
        <v>0</v>
      </c>
      <c r="F20" s="81"/>
      <c r="G20" s="80">
        <f>SUMIF(F69:F78,A20,H69:H78)</f>
        <v>0</v>
      </c>
      <c r="H20" s="81"/>
      <c r="I20" s="80">
        <f>SUMIF(F69:F78,A20,I69:I78)</f>
        <v>0</v>
      </c>
      <c r="J20" s="82"/>
    </row>
    <row r="21" spans="1:10" ht="23.3" customHeight="1" x14ac:dyDescent="0.25">
      <c r="A21" s="2"/>
      <c r="B21" s="48" t="s">
        <v>29</v>
      </c>
      <c r="C21" s="61"/>
      <c r="D21" s="62"/>
      <c r="E21" s="86">
        <f>SUM(E16:F20)</f>
        <v>0</v>
      </c>
      <c r="F21" s="87"/>
      <c r="G21" s="86">
        <f>SUM(G16:H20)</f>
        <v>0</v>
      </c>
      <c r="H21" s="87"/>
      <c r="I21" s="86">
        <f>SUM(I16:J20)</f>
        <v>0</v>
      </c>
      <c r="J21" s="96"/>
    </row>
    <row r="22" spans="1:10" ht="32.950000000000003" customHeight="1" x14ac:dyDescent="0.2">
      <c r="A22" s="2"/>
      <c r="B22" s="42" t="s">
        <v>33</v>
      </c>
      <c r="C22" s="59"/>
      <c r="D22" s="60"/>
      <c r="E22" s="63"/>
      <c r="F22" s="39"/>
      <c r="G22" s="33"/>
      <c r="H22" s="33"/>
      <c r="I22" s="33"/>
      <c r="J22" s="40"/>
    </row>
    <row r="23" spans="1:10" ht="23.3" customHeight="1" x14ac:dyDescent="0.2">
      <c r="A23" s="2">
        <f>ZakladDPHSni*SazbaDPH1/100</f>
        <v>0</v>
      </c>
      <c r="B23" s="38" t="s">
        <v>12</v>
      </c>
      <c r="C23" s="59"/>
      <c r="D23" s="60"/>
      <c r="E23" s="64">
        <v>12</v>
      </c>
      <c r="F23" s="39" t="s">
        <v>0</v>
      </c>
      <c r="G23" s="94">
        <f>ZakladDPHSniVypocet</f>
        <v>0</v>
      </c>
      <c r="H23" s="95"/>
      <c r="I23" s="95"/>
      <c r="J23" s="40" t="str">
        <f t="shared" ref="J23:J28" si="0">Mena</f>
        <v>CZK</v>
      </c>
    </row>
    <row r="24" spans="1:10" ht="23.3" customHeight="1" x14ac:dyDescent="0.2">
      <c r="A24" s="2">
        <f>(A23-INT(A23))*100</f>
        <v>0</v>
      </c>
      <c r="B24" s="38" t="s">
        <v>13</v>
      </c>
      <c r="C24" s="59"/>
      <c r="D24" s="60"/>
      <c r="E24" s="64">
        <f>SazbaDPH1</f>
        <v>12</v>
      </c>
      <c r="F24" s="39" t="s">
        <v>0</v>
      </c>
      <c r="G24" s="92">
        <f>A23</f>
        <v>0</v>
      </c>
      <c r="H24" s="93"/>
      <c r="I24" s="93"/>
      <c r="J24" s="40" t="str">
        <f t="shared" si="0"/>
        <v>CZK</v>
      </c>
    </row>
    <row r="25" spans="1:10" ht="23.3" customHeight="1" x14ac:dyDescent="0.2">
      <c r="A25" s="2">
        <f>ZakladDPHZakl*SazbaDPH2/100</f>
        <v>0</v>
      </c>
      <c r="B25" s="38" t="s">
        <v>14</v>
      </c>
      <c r="C25" s="59"/>
      <c r="D25" s="60"/>
      <c r="E25" s="64">
        <v>21</v>
      </c>
      <c r="F25" s="39" t="s">
        <v>0</v>
      </c>
      <c r="G25" s="94">
        <f>ZakladDPHZaklVypocet</f>
        <v>0</v>
      </c>
      <c r="H25" s="95"/>
      <c r="I25" s="95"/>
      <c r="J25" s="40" t="str">
        <f t="shared" si="0"/>
        <v>CZK</v>
      </c>
    </row>
    <row r="26" spans="1:10" ht="23.3" customHeight="1" x14ac:dyDescent="0.2">
      <c r="A26" s="2">
        <f>(A25-INT(A25))*100</f>
        <v>0</v>
      </c>
      <c r="B26" s="32" t="s">
        <v>15</v>
      </c>
      <c r="C26" s="65"/>
      <c r="D26" s="52"/>
      <c r="E26" s="66">
        <f>SazbaDPH2</f>
        <v>21</v>
      </c>
      <c r="F26" s="30" t="s">
        <v>0</v>
      </c>
      <c r="G26" s="77">
        <f>A25</f>
        <v>0</v>
      </c>
      <c r="H26" s="78"/>
      <c r="I26" s="78"/>
      <c r="J26" s="37" t="str">
        <f t="shared" si="0"/>
        <v>CZK</v>
      </c>
    </row>
    <row r="27" spans="1:10" ht="23.3" customHeight="1" thickBot="1" x14ac:dyDescent="0.25">
      <c r="A27" s="2">
        <f>ZakladDPHSni+DPHSni+ZakladDPHZakl+DPHZakl</f>
        <v>0</v>
      </c>
      <c r="B27" s="31" t="s">
        <v>4</v>
      </c>
      <c r="C27" s="67"/>
      <c r="D27" s="68"/>
      <c r="E27" s="67"/>
      <c r="F27" s="16"/>
      <c r="G27" s="79">
        <f>CenaCelkem-(ZakladDPHSni+DPHSni+ZakladDPHZakl+DPHZakl)</f>
        <v>0</v>
      </c>
      <c r="H27" s="79"/>
      <c r="I27" s="79"/>
      <c r="J27" s="41" t="str">
        <f t="shared" si="0"/>
        <v>CZK</v>
      </c>
    </row>
    <row r="28" spans="1:10" ht="27.7" hidden="1" customHeight="1" thickBot="1" x14ac:dyDescent="0.25">
      <c r="A28" s="2"/>
      <c r="B28" s="164" t="s">
        <v>23</v>
      </c>
      <c r="C28" s="165"/>
      <c r="D28" s="165"/>
      <c r="E28" s="166"/>
      <c r="F28" s="167"/>
      <c r="G28" s="168">
        <f>ZakladDPHSniVypocet+ZakladDPHZaklVypocet</f>
        <v>0</v>
      </c>
      <c r="H28" s="168"/>
      <c r="I28" s="168"/>
      <c r="J28" s="169" t="str">
        <f t="shared" si="0"/>
        <v>CZK</v>
      </c>
    </row>
    <row r="29" spans="1:10" ht="27.7" customHeight="1" thickBot="1" x14ac:dyDescent="0.25">
      <c r="A29" s="2">
        <f>(A27-INT(A27))*100</f>
        <v>0</v>
      </c>
      <c r="B29" s="164" t="s">
        <v>35</v>
      </c>
      <c r="C29" s="170"/>
      <c r="D29" s="170"/>
      <c r="E29" s="170"/>
      <c r="F29" s="171"/>
      <c r="G29" s="172">
        <f>A27</f>
        <v>0</v>
      </c>
      <c r="H29" s="172"/>
      <c r="I29" s="172"/>
      <c r="J29" s="173" t="s">
        <v>71</v>
      </c>
    </row>
    <row r="30" spans="1:10" ht="12.75" customHeight="1" x14ac:dyDescent="0.2">
      <c r="A30" s="2"/>
      <c r="B30" s="2"/>
      <c r="J30" s="9"/>
    </row>
    <row r="31" spans="1:10" ht="30.1" customHeight="1" x14ac:dyDescent="0.2">
      <c r="A31" s="2"/>
      <c r="B31" s="2"/>
      <c r="J31" s="9"/>
    </row>
    <row r="32" spans="1:10" ht="18.7" customHeight="1" x14ac:dyDescent="0.2">
      <c r="A32" s="2"/>
      <c r="B32" s="17"/>
      <c r="C32" s="69" t="s">
        <v>11</v>
      </c>
      <c r="D32" s="70"/>
      <c r="E32" s="70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" customHeight="1" x14ac:dyDescent="0.25">
      <c r="A34" s="20"/>
      <c r="B34" s="20"/>
      <c r="C34" s="71"/>
      <c r="D34" s="97"/>
      <c r="E34" s="98"/>
      <c r="G34" s="99"/>
      <c r="H34" s="100"/>
      <c r="I34" s="100"/>
      <c r="J34" s="25"/>
    </row>
    <row r="35" spans="1:10" ht="12.75" customHeight="1" x14ac:dyDescent="0.2">
      <c r="A35" s="2"/>
      <c r="B35" s="2"/>
      <c r="D35" s="91" t="s">
        <v>2</v>
      </c>
      <c r="E35" s="91"/>
      <c r="H35" s="10" t="s">
        <v>3</v>
      </c>
      <c r="J35" s="9"/>
    </row>
    <row r="36" spans="1:10" ht="13.6" customHeight="1" thickBot="1" x14ac:dyDescent="0.25">
      <c r="A36" s="11"/>
      <c r="B36" s="11"/>
      <c r="C36" s="72"/>
      <c r="D36" s="72"/>
      <c r="E36" s="72"/>
      <c r="F36" s="12"/>
      <c r="G36" s="12"/>
      <c r="H36" s="12"/>
      <c r="I36" s="12"/>
      <c r="J36" s="13"/>
    </row>
    <row r="37" spans="1:10" ht="27" customHeight="1" x14ac:dyDescent="0.2">
      <c r="B37" s="136" t="s">
        <v>16</v>
      </c>
      <c r="C37" s="137"/>
      <c r="D37" s="137"/>
      <c r="E37" s="137"/>
      <c r="F37" s="138"/>
      <c r="G37" s="138"/>
      <c r="H37" s="138"/>
      <c r="I37" s="138"/>
      <c r="J37" s="139"/>
    </row>
    <row r="38" spans="1:10" ht="25.5" customHeight="1" x14ac:dyDescent="0.2">
      <c r="A38" s="135" t="s">
        <v>37</v>
      </c>
      <c r="B38" s="140" t="s">
        <v>17</v>
      </c>
      <c r="C38" s="141" t="s">
        <v>5</v>
      </c>
      <c r="D38" s="141"/>
      <c r="E38" s="141"/>
      <c r="F38" s="142" t="str">
        <f>B23</f>
        <v>Základ pro sníženou DPH</v>
      </c>
      <c r="G38" s="142" t="str">
        <f>B25</f>
        <v>Základ pro základní DPH</v>
      </c>
      <c r="H38" s="143" t="s">
        <v>18</v>
      </c>
      <c r="I38" s="143" t="s">
        <v>1</v>
      </c>
      <c r="J38" s="144" t="s">
        <v>0</v>
      </c>
    </row>
    <row r="39" spans="1:10" ht="25.5" hidden="1" customHeight="1" x14ac:dyDescent="0.2">
      <c r="A39" s="135">
        <v>1</v>
      </c>
      <c r="B39" s="145" t="s">
        <v>57</v>
      </c>
      <c r="C39" s="146"/>
      <c r="D39" s="146"/>
      <c r="E39" s="146"/>
      <c r="F39" s="147">
        <f>'VN, ON ON01 Naklady'!AE58+'SO01 SO0101 Pol'!AE68+'SO01 SO0102 Pol'!AE100+'SO01 SO0103 Pol'!AE128</f>
        <v>0</v>
      </c>
      <c r="G39" s="148">
        <f>'VN, ON ON01 Naklady'!AF58+'SO01 SO0101 Pol'!AF68+'SO01 SO0102 Pol'!AF100+'SO01 SO0103 Pol'!AF128</f>
        <v>0</v>
      </c>
      <c r="H39" s="149">
        <f>(F39*SazbaDPH1/100)+(G39*SazbaDPH2/100)</f>
        <v>0</v>
      </c>
      <c r="I39" s="149">
        <f>F39+G39+H39</f>
        <v>0</v>
      </c>
      <c r="J39" s="150" t="str">
        <f>IF(CenaCelkemVypocet=0,"",I39/CenaCelkemVypocet*100)</f>
        <v/>
      </c>
    </row>
    <row r="40" spans="1:10" ht="25.5" customHeight="1" x14ac:dyDescent="0.2">
      <c r="A40" s="135">
        <v>2</v>
      </c>
      <c r="B40" s="151"/>
      <c r="C40" s="152" t="s">
        <v>58</v>
      </c>
      <c r="D40" s="152"/>
      <c r="E40" s="152"/>
      <c r="F40" s="153">
        <f>'VN, ON ON01 Naklady'!AE58</f>
        <v>0</v>
      </c>
      <c r="G40" s="154">
        <f>'VN, ON ON01 Naklady'!AF58</f>
        <v>0</v>
      </c>
      <c r="H40" s="154">
        <f>(F40*SazbaDPH1/100)+(G40*SazbaDPH2/100)</f>
        <v>0</v>
      </c>
      <c r="I40" s="154">
        <f>F40+G40+H40</f>
        <v>0</v>
      </c>
      <c r="J40" s="155" t="str">
        <f>IF(CenaCelkemVypocet=0,"",I40/CenaCelkemVypocet*100)</f>
        <v/>
      </c>
    </row>
    <row r="41" spans="1:10" ht="25.5" customHeight="1" x14ac:dyDescent="0.2">
      <c r="A41" s="135">
        <v>3</v>
      </c>
      <c r="B41" s="156" t="s">
        <v>59</v>
      </c>
      <c r="C41" s="146" t="s">
        <v>60</v>
      </c>
      <c r="D41" s="146"/>
      <c r="E41" s="146"/>
      <c r="F41" s="157">
        <f>'VN, ON ON01 Naklady'!AE58</f>
        <v>0</v>
      </c>
      <c r="G41" s="149">
        <f>'VN, ON ON01 Naklady'!AF58</f>
        <v>0</v>
      </c>
      <c r="H41" s="149">
        <f>(F41*SazbaDPH1/100)+(G41*SazbaDPH2/100)</f>
        <v>0</v>
      </c>
      <c r="I41" s="149">
        <f>F41+G41+H41</f>
        <v>0</v>
      </c>
      <c r="J41" s="150" t="str">
        <f>IF(CenaCelkemVypocet=0,"",I41/CenaCelkemVypocet*100)</f>
        <v/>
      </c>
    </row>
    <row r="42" spans="1:10" ht="25.5" customHeight="1" x14ac:dyDescent="0.2">
      <c r="A42" s="135">
        <v>2</v>
      </c>
      <c r="B42" s="151"/>
      <c r="C42" s="152" t="s">
        <v>61</v>
      </c>
      <c r="D42" s="152"/>
      <c r="E42" s="152"/>
      <c r="F42" s="153"/>
      <c r="G42" s="154"/>
      <c r="H42" s="154">
        <f>(F42*SazbaDPH1/100)+(G42*SazbaDPH2/100)</f>
        <v>0</v>
      </c>
      <c r="I42" s="154"/>
      <c r="J42" s="155"/>
    </row>
    <row r="43" spans="1:10" ht="25.5" customHeight="1" x14ac:dyDescent="0.2">
      <c r="A43" s="135">
        <v>2</v>
      </c>
      <c r="B43" s="151" t="s">
        <v>62</v>
      </c>
      <c r="C43" s="152" t="s">
        <v>63</v>
      </c>
      <c r="D43" s="152"/>
      <c r="E43" s="152"/>
      <c r="F43" s="153">
        <f>'SO01 SO0101 Pol'!AE68+'SO01 SO0102 Pol'!AE100+'SO01 SO0103 Pol'!AE128</f>
        <v>0</v>
      </c>
      <c r="G43" s="154">
        <f>'SO01 SO0101 Pol'!AF68+'SO01 SO0102 Pol'!AF100+'SO01 SO0103 Pol'!AF128</f>
        <v>0</v>
      </c>
      <c r="H43" s="154">
        <f>(F43*SazbaDPH1/100)+(G43*SazbaDPH2/100)</f>
        <v>0</v>
      </c>
      <c r="I43" s="154">
        <f>F43+G43+H43</f>
        <v>0</v>
      </c>
      <c r="J43" s="155" t="str">
        <f>IF(CenaCelkemVypocet=0,"",I43/CenaCelkemVypocet*100)</f>
        <v/>
      </c>
    </row>
    <row r="44" spans="1:10" ht="25.5" customHeight="1" x14ac:dyDescent="0.2">
      <c r="A44" s="135">
        <v>3</v>
      </c>
      <c r="B44" s="156" t="s">
        <v>64</v>
      </c>
      <c r="C44" s="146" t="s">
        <v>65</v>
      </c>
      <c r="D44" s="146"/>
      <c r="E44" s="146"/>
      <c r="F44" s="157">
        <f>'SO01 SO0101 Pol'!AE68</f>
        <v>0</v>
      </c>
      <c r="G44" s="149">
        <f>'SO01 SO0101 Pol'!AF68</f>
        <v>0</v>
      </c>
      <c r="H44" s="149">
        <f>(F44*SazbaDPH1/100)+(G44*SazbaDPH2/100)</f>
        <v>0</v>
      </c>
      <c r="I44" s="149">
        <f>F44+G44+H44</f>
        <v>0</v>
      </c>
      <c r="J44" s="150" t="str">
        <f>IF(CenaCelkemVypocet=0,"",I44/CenaCelkemVypocet*100)</f>
        <v/>
      </c>
    </row>
    <row r="45" spans="1:10" ht="25.5" customHeight="1" x14ac:dyDescent="0.2">
      <c r="A45" s="135">
        <v>3</v>
      </c>
      <c r="B45" s="156" t="s">
        <v>66</v>
      </c>
      <c r="C45" s="146" t="s">
        <v>67</v>
      </c>
      <c r="D45" s="146"/>
      <c r="E45" s="146"/>
      <c r="F45" s="157">
        <f>'SO01 SO0102 Pol'!AE100</f>
        <v>0</v>
      </c>
      <c r="G45" s="149">
        <f>'SO01 SO0102 Pol'!AF100</f>
        <v>0</v>
      </c>
      <c r="H45" s="149">
        <f>(F45*SazbaDPH1/100)+(G45*SazbaDPH2/100)</f>
        <v>0</v>
      </c>
      <c r="I45" s="149">
        <f>F45+G45+H45</f>
        <v>0</v>
      </c>
      <c r="J45" s="150" t="str">
        <f>IF(CenaCelkemVypocet=0,"",I45/CenaCelkemVypocet*100)</f>
        <v/>
      </c>
    </row>
    <row r="46" spans="1:10" ht="25.5" customHeight="1" x14ac:dyDescent="0.2">
      <c r="A46" s="135">
        <v>3</v>
      </c>
      <c r="B46" s="156" t="s">
        <v>68</v>
      </c>
      <c r="C46" s="146" t="s">
        <v>69</v>
      </c>
      <c r="D46" s="146"/>
      <c r="E46" s="146"/>
      <c r="F46" s="157">
        <f>'SO01 SO0103 Pol'!AE128</f>
        <v>0</v>
      </c>
      <c r="G46" s="149">
        <f>'SO01 SO0103 Pol'!AF128</f>
        <v>0</v>
      </c>
      <c r="H46" s="149">
        <f>(F46*SazbaDPH1/100)+(G46*SazbaDPH2/100)</f>
        <v>0</v>
      </c>
      <c r="I46" s="149">
        <f>F46+G46+H46</f>
        <v>0</v>
      </c>
      <c r="J46" s="150" t="str">
        <f>IF(CenaCelkemVypocet=0,"",I46/CenaCelkemVypocet*100)</f>
        <v/>
      </c>
    </row>
    <row r="47" spans="1:10" ht="25.5" customHeight="1" x14ac:dyDescent="0.2">
      <c r="A47" s="135"/>
      <c r="B47" s="158" t="s">
        <v>70</v>
      </c>
      <c r="C47" s="159"/>
      <c r="D47" s="159"/>
      <c r="E47" s="160"/>
      <c r="F47" s="161">
        <f>SUMIF(A39:A46,"=1",F39:F46)</f>
        <v>0</v>
      </c>
      <c r="G47" s="162">
        <f>SUMIF(A39:A46,"=1",G39:G46)</f>
        <v>0</v>
      </c>
      <c r="H47" s="162">
        <f>SUMIF(A39:A46,"=1",H39:H46)</f>
        <v>0</v>
      </c>
      <c r="I47" s="162">
        <f>SUMIF(A39:A46,"=1",I39:I46)</f>
        <v>0</v>
      </c>
      <c r="J47" s="163">
        <f>SUMIF(A39:A46,"=1",J39:J46)</f>
        <v>0</v>
      </c>
    </row>
    <row r="49" spans="1:52" x14ac:dyDescent="0.2">
      <c r="A49" t="s">
        <v>72</v>
      </c>
      <c r="B49" t="s">
        <v>73</v>
      </c>
    </row>
    <row r="50" spans="1:52" x14ac:dyDescent="0.2">
      <c r="A50" t="s">
        <v>74</v>
      </c>
      <c r="B50" t="s">
        <v>75</v>
      </c>
    </row>
    <row r="51" spans="1:52" x14ac:dyDescent="0.2">
      <c r="A51" t="s">
        <v>76</v>
      </c>
      <c r="B51" t="s">
        <v>77</v>
      </c>
    </row>
    <row r="52" spans="1:52" x14ac:dyDescent="0.2">
      <c r="A52" t="s">
        <v>76</v>
      </c>
      <c r="B52" t="s">
        <v>78</v>
      </c>
    </row>
    <row r="53" spans="1:52" x14ac:dyDescent="0.2">
      <c r="A53" t="s">
        <v>76</v>
      </c>
      <c r="B53" t="s">
        <v>79</v>
      </c>
    </row>
    <row r="54" spans="1:52" ht="25.85" x14ac:dyDescent="0.2">
      <c r="B54" s="175" t="s">
        <v>80</v>
      </c>
      <c r="C54" s="175"/>
      <c r="D54" s="175"/>
      <c r="E54" s="175"/>
      <c r="F54" s="175"/>
      <c r="G54" s="175"/>
      <c r="H54" s="175"/>
      <c r="I54" s="175"/>
      <c r="J54" s="175"/>
      <c r="AZ54" s="174" t="str">
        <f>B54</f>
        <v>Skladba konstrukce vozovky je navržena dle Dodatku TP 170 Navrhování vozovek pozemních komunikací; třída dopravního zatížení „VI“.</v>
      </c>
    </row>
    <row r="56" spans="1:52" x14ac:dyDescent="0.2">
      <c r="B56" s="175" t="s">
        <v>81</v>
      </c>
      <c r="C56" s="175"/>
      <c r="D56" s="175"/>
      <c r="E56" s="175"/>
      <c r="F56" s="175"/>
      <c r="G56" s="175"/>
      <c r="H56" s="175"/>
      <c r="I56" s="175"/>
      <c r="J56" s="175"/>
      <c r="AZ56" s="174" t="str">
        <f>B56</f>
        <v>Konstrukce sjezdu:</v>
      </c>
    </row>
    <row r="57" spans="1:52" x14ac:dyDescent="0.2">
      <c r="B57" s="175" t="s">
        <v>82</v>
      </c>
      <c r="C57" s="175"/>
      <c r="D57" s="175"/>
      <c r="E57" s="175"/>
      <c r="F57" s="175"/>
      <c r="G57" s="175"/>
      <c r="H57" s="175"/>
      <c r="I57" s="175"/>
      <c r="J57" s="175"/>
      <c r="AZ57" s="174" t="str">
        <f>B57</f>
        <v>silniční dílce  CD 3000/1000/150	 ČSN 73 6131	150 mm</v>
      </c>
    </row>
    <row r="58" spans="1:52" x14ac:dyDescent="0.2">
      <c r="B58" s="175" t="s">
        <v>83</v>
      </c>
      <c r="C58" s="175"/>
      <c r="D58" s="175"/>
      <c r="E58" s="175"/>
      <c r="F58" s="175"/>
      <c r="G58" s="175"/>
      <c r="H58" s="175"/>
      <c r="I58" s="175"/>
      <c r="J58" s="175"/>
      <c r="AZ58" s="174" t="str">
        <f>B58</f>
        <v>drobné kamenivo  0/4	               ČSN 73 6131	50 mm</v>
      </c>
    </row>
    <row r="59" spans="1:52" x14ac:dyDescent="0.2">
      <c r="B59" s="175" t="s">
        <v>84</v>
      </c>
      <c r="C59" s="175"/>
      <c r="D59" s="175"/>
      <c r="E59" s="175"/>
      <c r="F59" s="175"/>
      <c r="G59" s="175"/>
      <c r="H59" s="175"/>
      <c r="I59" s="175"/>
      <c r="J59" s="175"/>
      <c r="AZ59" s="174" t="str">
        <f>B59</f>
        <v>štěrkodrť  ŠDA 0/63 GE	               ČSN 73 6126-1	min. 200 mm</v>
      </c>
    </row>
    <row r="60" spans="1:52" x14ac:dyDescent="0.2">
      <c r="B60" s="175" t="s">
        <v>85</v>
      </c>
      <c r="C60" s="175"/>
      <c r="D60" s="175"/>
      <c r="E60" s="175"/>
      <c r="F60" s="175"/>
      <c r="G60" s="175"/>
      <c r="H60" s="175"/>
      <c r="I60" s="175"/>
      <c r="J60" s="175"/>
      <c r="AZ60" s="174" t="str">
        <f>B60</f>
        <v>netkaná separační geotextilie</v>
      </c>
    </row>
    <row r="61" spans="1:52" x14ac:dyDescent="0.2">
      <c r="B61" s="175" t="s">
        <v>86</v>
      </c>
      <c r="C61" s="175"/>
      <c r="D61" s="175"/>
      <c r="E61" s="175"/>
      <c r="F61" s="175"/>
      <c r="G61" s="175"/>
      <c r="H61" s="175"/>
      <c r="I61" s="175"/>
      <c r="J61" s="175"/>
      <c r="AZ61" s="174" t="str">
        <f>B61</f>
        <v>celkem		                                                         min. 400 mm</v>
      </c>
    </row>
    <row r="62" spans="1:52" x14ac:dyDescent="0.2">
      <c r="A62" t="s">
        <v>74</v>
      </c>
      <c r="B62" t="s">
        <v>87</v>
      </c>
    </row>
    <row r="63" spans="1:52" x14ac:dyDescent="0.2">
      <c r="A63" t="s">
        <v>76</v>
      </c>
      <c r="B63" t="s">
        <v>88</v>
      </c>
    </row>
    <row r="66" spans="1:10" ht="15.65" x14ac:dyDescent="0.25">
      <c r="B66" s="176" t="s">
        <v>89</v>
      </c>
    </row>
    <row r="68" spans="1:10" ht="25.5" customHeight="1" x14ac:dyDescent="0.2">
      <c r="A68" s="178"/>
      <c r="B68" s="181" t="s">
        <v>17</v>
      </c>
      <c r="C68" s="181" t="s">
        <v>5</v>
      </c>
      <c r="D68" s="182"/>
      <c r="E68" s="182"/>
      <c r="F68" s="183" t="s">
        <v>90</v>
      </c>
      <c r="G68" s="183" t="s">
        <v>30</v>
      </c>
      <c r="H68" s="183" t="s">
        <v>31</v>
      </c>
      <c r="I68" s="183" t="s">
        <v>29</v>
      </c>
      <c r="J68" s="183" t="s">
        <v>0</v>
      </c>
    </row>
    <row r="69" spans="1:10" ht="36.700000000000003" customHeight="1" x14ac:dyDescent="0.2">
      <c r="A69" s="179"/>
      <c r="B69" s="184" t="s">
        <v>91</v>
      </c>
      <c r="C69" s="185" t="s">
        <v>92</v>
      </c>
      <c r="D69" s="186"/>
      <c r="E69" s="186"/>
      <c r="F69" s="193" t="s">
        <v>24</v>
      </c>
      <c r="G69" s="194">
        <f>'SO01 SO0101 Pol'!I8+'SO01 SO0102 Pol'!I8+'SO01 SO0103 Pol'!I8</f>
        <v>0</v>
      </c>
      <c r="H69" s="194">
        <f>'SO01 SO0101 Pol'!K8+'SO01 SO0102 Pol'!K8+'SO01 SO0103 Pol'!K8</f>
        <v>0</v>
      </c>
      <c r="I69" s="194">
        <f>G69+H69</f>
        <v>0</v>
      </c>
      <c r="J69" s="190" t="str">
        <f>IF(I79=0,"",I69/I79*100)</f>
        <v/>
      </c>
    </row>
    <row r="70" spans="1:10" ht="36.700000000000003" customHeight="1" x14ac:dyDescent="0.2">
      <c r="A70" s="179"/>
      <c r="B70" s="184" t="s">
        <v>93</v>
      </c>
      <c r="C70" s="185" t="s">
        <v>94</v>
      </c>
      <c r="D70" s="186"/>
      <c r="E70" s="186"/>
      <c r="F70" s="193" t="s">
        <v>24</v>
      </c>
      <c r="G70" s="194">
        <f>'SO01 SO0102 Pol'!I22+'SO01 SO0103 Pol'!I43</f>
        <v>0</v>
      </c>
      <c r="H70" s="194">
        <f>'SO01 SO0102 Pol'!K22+'SO01 SO0103 Pol'!K43</f>
        <v>0</v>
      </c>
      <c r="I70" s="194">
        <f>G70+H70</f>
        <v>0</v>
      </c>
      <c r="J70" s="190" t="str">
        <f>IF(I79=0,"",I70/I79*100)</f>
        <v/>
      </c>
    </row>
    <row r="71" spans="1:10" ht="36.700000000000003" customHeight="1" x14ac:dyDescent="0.2">
      <c r="A71" s="179"/>
      <c r="B71" s="184" t="s">
        <v>95</v>
      </c>
      <c r="C71" s="185" t="s">
        <v>96</v>
      </c>
      <c r="D71" s="186"/>
      <c r="E71" s="186"/>
      <c r="F71" s="193" t="s">
        <v>24</v>
      </c>
      <c r="G71" s="194">
        <f>'SO01 SO0102 Pol'!I44+'SO01 SO0103 Pol'!I61</f>
        <v>0</v>
      </c>
      <c r="H71" s="194">
        <f>'SO01 SO0102 Pol'!K44+'SO01 SO0103 Pol'!K61</f>
        <v>0</v>
      </c>
      <c r="I71" s="194">
        <f>G71+H71</f>
        <v>0</v>
      </c>
      <c r="J71" s="190" t="str">
        <f>IF(I79=0,"",I71/I79*100)</f>
        <v/>
      </c>
    </row>
    <row r="72" spans="1:10" ht="36.700000000000003" customHeight="1" x14ac:dyDescent="0.2">
      <c r="A72" s="179"/>
      <c r="B72" s="184" t="s">
        <v>97</v>
      </c>
      <c r="C72" s="185" t="s">
        <v>98</v>
      </c>
      <c r="D72" s="186"/>
      <c r="E72" s="186"/>
      <c r="F72" s="193" t="s">
        <v>24</v>
      </c>
      <c r="G72" s="194">
        <f>'SO01 SO0101 Pol'!I41+'SO01 SO0102 Pol'!I74+'SO01 SO0103 Pol'!I93</f>
        <v>0</v>
      </c>
      <c r="H72" s="194">
        <f>'SO01 SO0101 Pol'!K41+'SO01 SO0102 Pol'!K74+'SO01 SO0103 Pol'!K93</f>
        <v>0</v>
      </c>
      <c r="I72" s="194">
        <f>G72+H72</f>
        <v>0</v>
      </c>
      <c r="J72" s="190" t="str">
        <f>IF(I79=0,"",I72/I79*100)</f>
        <v/>
      </c>
    </row>
    <row r="73" spans="1:10" ht="36.700000000000003" customHeight="1" x14ac:dyDescent="0.2">
      <c r="A73" s="179"/>
      <c r="B73" s="184" t="s">
        <v>99</v>
      </c>
      <c r="C73" s="185" t="s">
        <v>100</v>
      </c>
      <c r="D73" s="186"/>
      <c r="E73" s="186"/>
      <c r="F73" s="193" t="s">
        <v>24</v>
      </c>
      <c r="G73" s="194">
        <f>'SO01 SO0103 Pol'!I102</f>
        <v>0</v>
      </c>
      <c r="H73" s="194">
        <f>'SO01 SO0103 Pol'!K102</f>
        <v>0</v>
      </c>
      <c r="I73" s="194">
        <f>G73+H73</f>
        <v>0</v>
      </c>
      <c r="J73" s="190" t="str">
        <f>IF(I79=0,"",I73/I79*100)</f>
        <v/>
      </c>
    </row>
    <row r="74" spans="1:10" ht="36.700000000000003" customHeight="1" x14ac:dyDescent="0.2">
      <c r="A74" s="179"/>
      <c r="B74" s="184" t="s">
        <v>101</v>
      </c>
      <c r="C74" s="185" t="s">
        <v>102</v>
      </c>
      <c r="D74" s="186"/>
      <c r="E74" s="186"/>
      <c r="F74" s="193" t="s">
        <v>24</v>
      </c>
      <c r="G74" s="194">
        <f>'SO01 SO0102 Pol'!I95+'SO01 SO0103 Pol'!I107</f>
        <v>0</v>
      </c>
      <c r="H74" s="194">
        <f>'SO01 SO0102 Pol'!K95+'SO01 SO0103 Pol'!K107</f>
        <v>0</v>
      </c>
      <c r="I74" s="194">
        <f>G74+H74</f>
        <v>0</v>
      </c>
      <c r="J74" s="190" t="str">
        <f>IF(I79=0,"",I74/I79*100)</f>
        <v/>
      </c>
    </row>
    <row r="75" spans="1:10" ht="36.700000000000003" customHeight="1" x14ac:dyDescent="0.2">
      <c r="A75" s="179"/>
      <c r="B75" s="184" t="s">
        <v>103</v>
      </c>
      <c r="C75" s="185" t="s">
        <v>104</v>
      </c>
      <c r="D75" s="186"/>
      <c r="E75" s="186"/>
      <c r="F75" s="193" t="s">
        <v>26</v>
      </c>
      <c r="G75" s="194">
        <f>'SO01 SO0103 Pol'!I111</f>
        <v>0</v>
      </c>
      <c r="H75" s="194">
        <f>'SO01 SO0103 Pol'!K111</f>
        <v>0</v>
      </c>
      <c r="I75" s="194">
        <f>G75+H75</f>
        <v>0</v>
      </c>
      <c r="J75" s="190" t="str">
        <f>IF(I79=0,"",I75/I79*100)</f>
        <v/>
      </c>
    </row>
    <row r="76" spans="1:10" ht="36.700000000000003" customHeight="1" x14ac:dyDescent="0.2">
      <c r="A76" s="179"/>
      <c r="B76" s="184" t="s">
        <v>105</v>
      </c>
      <c r="C76" s="185" t="s">
        <v>106</v>
      </c>
      <c r="D76" s="186"/>
      <c r="E76" s="186"/>
      <c r="F76" s="193" t="s">
        <v>107</v>
      </c>
      <c r="G76" s="194">
        <f>'SO01 SO0101 Pol'!I47+'SO01 SO0103 Pol'!I117</f>
        <v>0</v>
      </c>
      <c r="H76" s="194">
        <f>'SO01 SO0101 Pol'!K47+'SO01 SO0103 Pol'!K117</f>
        <v>0</v>
      </c>
      <c r="I76" s="194">
        <f>G76+H76</f>
        <v>0</v>
      </c>
      <c r="J76" s="190" t="str">
        <f>IF(I79=0,"",I76/I79*100)</f>
        <v/>
      </c>
    </row>
    <row r="77" spans="1:10" ht="36.700000000000003" customHeight="1" x14ac:dyDescent="0.2">
      <c r="A77" s="179"/>
      <c r="B77" s="184" t="s">
        <v>108</v>
      </c>
      <c r="C77" s="185" t="s">
        <v>27</v>
      </c>
      <c r="D77" s="186"/>
      <c r="E77" s="186"/>
      <c r="F77" s="193" t="s">
        <v>108</v>
      </c>
      <c r="G77" s="194">
        <f>'VN, ON ON01 Naklady'!I8</f>
        <v>0</v>
      </c>
      <c r="H77" s="194">
        <f>'VN, ON ON01 Naklady'!K8</f>
        <v>0</v>
      </c>
      <c r="I77" s="194">
        <f>G77+H77</f>
        <v>0</v>
      </c>
      <c r="J77" s="190" t="str">
        <f>IF(I79=0,"",I77/I79*100)</f>
        <v/>
      </c>
    </row>
    <row r="78" spans="1:10" ht="36.700000000000003" customHeight="1" x14ac:dyDescent="0.2">
      <c r="A78" s="179"/>
      <c r="B78" s="184" t="s">
        <v>109</v>
      </c>
      <c r="C78" s="185" t="s">
        <v>28</v>
      </c>
      <c r="D78" s="186"/>
      <c r="E78" s="186"/>
      <c r="F78" s="193" t="s">
        <v>109</v>
      </c>
      <c r="G78" s="194">
        <f>'VN, ON ON01 Naklady'!I28</f>
        <v>0</v>
      </c>
      <c r="H78" s="194">
        <f>'VN, ON ON01 Naklady'!K28</f>
        <v>0</v>
      </c>
      <c r="I78" s="194">
        <f>G78+H78</f>
        <v>0</v>
      </c>
      <c r="J78" s="190" t="str">
        <f>IF(I79=0,"",I78/I79*100)</f>
        <v/>
      </c>
    </row>
    <row r="79" spans="1:10" ht="25.5" customHeight="1" x14ac:dyDescent="0.2">
      <c r="A79" s="180"/>
      <c r="B79" s="187" t="s">
        <v>1</v>
      </c>
      <c r="C79" s="188"/>
      <c r="D79" s="189"/>
      <c r="E79" s="189"/>
      <c r="F79" s="195"/>
      <c r="G79" s="196">
        <f>SUM(G69:G78)</f>
        <v>0</v>
      </c>
      <c r="H79" s="196">
        <f>SUM(H69:H78)</f>
        <v>0</v>
      </c>
      <c r="I79" s="196">
        <f>SUM(I69:I78)</f>
        <v>0</v>
      </c>
      <c r="J79" s="191">
        <f>SUM(J69:J78)</f>
        <v>0</v>
      </c>
    </row>
    <row r="80" spans="1:10" x14ac:dyDescent="0.2">
      <c r="F80" s="134"/>
      <c r="G80" s="134"/>
      <c r="H80" s="134"/>
      <c r="I80" s="134"/>
      <c r="J80" s="192"/>
    </row>
    <row r="81" spans="6:10" x14ac:dyDescent="0.2">
      <c r="F81" s="134"/>
      <c r="G81" s="134"/>
      <c r="H81" s="134"/>
      <c r="I81" s="134"/>
      <c r="J81" s="192"/>
    </row>
    <row r="82" spans="6:10" x14ac:dyDescent="0.2">
      <c r="F82" s="134"/>
      <c r="G82" s="134"/>
      <c r="H82" s="134"/>
      <c r="I82" s="134"/>
      <c r="J82" s="192"/>
    </row>
  </sheetData>
  <sheetProtection algorithmName="SHA-512" hashValue="OxgmRQOPpzdswgMfJlV7FCUcxsEsYhLnCQBIPr74j2qr6PCd5uxH1tKNQhT8d5+l8laJ26PqBmmiiD5exekAbg==" saltValue="GtKFXke9I+yNU/ngSLkfVA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7">
    <mergeCell ref="C78:E78"/>
    <mergeCell ref="C73:E73"/>
    <mergeCell ref="C74:E74"/>
    <mergeCell ref="C75:E75"/>
    <mergeCell ref="C76:E76"/>
    <mergeCell ref="C77:E77"/>
    <mergeCell ref="B61:J61"/>
    <mergeCell ref="C69:E69"/>
    <mergeCell ref="C70:E70"/>
    <mergeCell ref="C71:E71"/>
    <mergeCell ref="C72:E72"/>
    <mergeCell ref="B56:J56"/>
    <mergeCell ref="B57:J57"/>
    <mergeCell ref="B58:J58"/>
    <mergeCell ref="B59:J59"/>
    <mergeCell ref="B60:J60"/>
    <mergeCell ref="C44:E44"/>
    <mergeCell ref="C45:E45"/>
    <mergeCell ref="C46:E46"/>
    <mergeCell ref="B47:E47"/>
    <mergeCell ref="B54:J54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63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25" defaultRowHeight="12.9" x14ac:dyDescent="0.2"/>
  <cols>
    <col min="1" max="1" width="4.25" style="3" customWidth="1"/>
    <col min="2" max="2" width="14.375" style="3" customWidth="1"/>
    <col min="3" max="3" width="38.25" style="7" customWidth="1"/>
    <col min="4" max="4" width="4.625" style="3" customWidth="1"/>
    <col min="5" max="5" width="10.625" style="3" customWidth="1"/>
    <col min="6" max="6" width="9.875" style="3" customWidth="1"/>
    <col min="7" max="7" width="12.75" style="3" customWidth="1"/>
    <col min="8" max="16384" width="9.125" style="3"/>
  </cols>
  <sheetData>
    <row r="1" spans="1:7" ht="15.65" x14ac:dyDescent="0.2">
      <c r="A1" s="101" t="s">
        <v>6</v>
      </c>
      <c r="B1" s="101"/>
      <c r="C1" s="102"/>
      <c r="D1" s="101"/>
      <c r="E1" s="101"/>
      <c r="F1" s="101"/>
      <c r="G1" s="101"/>
    </row>
    <row r="2" spans="1:7" ht="25" customHeight="1" x14ac:dyDescent="0.2">
      <c r="A2" s="50" t="s">
        <v>7</v>
      </c>
      <c r="B2" s="49"/>
      <c r="C2" s="103"/>
      <c r="D2" s="103"/>
      <c r="E2" s="103"/>
      <c r="F2" s="103"/>
      <c r="G2" s="104"/>
    </row>
    <row r="3" spans="1:7" ht="25" customHeight="1" x14ac:dyDescent="0.2">
      <c r="A3" s="50" t="s">
        <v>8</v>
      </c>
      <c r="B3" s="49"/>
      <c r="C3" s="103"/>
      <c r="D3" s="103"/>
      <c r="E3" s="103"/>
      <c r="F3" s="103"/>
      <c r="G3" s="104"/>
    </row>
    <row r="4" spans="1:7" ht="25" customHeight="1" x14ac:dyDescent="0.2">
      <c r="A4" s="50" t="s">
        <v>9</v>
      </c>
      <c r="B4" s="49"/>
      <c r="C4" s="103"/>
      <c r="D4" s="103"/>
      <c r="E4" s="103"/>
      <c r="F4" s="103"/>
      <c r="G4" s="104"/>
    </row>
    <row r="5" spans="1:7" x14ac:dyDescent="0.2">
      <c r="B5" s="4"/>
      <c r="C5" s="5"/>
      <c r="D5" s="6"/>
    </row>
  </sheetData>
  <sheetProtection algorithmName="SHA-512" hashValue="sNQpCICV4LVjlShiJN0Kte8399te+UKKWuFt8XITNY1Tq5jRflILrK8DmrhzgbaSj1ZvP4BNrH4NaaJKjuXG9g==" saltValue="eO1dMEntBIFpfYH0XIP63g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D6027-1441-4BC2-A181-E144C780C422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9" outlineLevelRow="3" x14ac:dyDescent="0.2"/>
  <cols>
    <col min="1" max="1" width="3.375" customWidth="1"/>
    <col min="2" max="2" width="12.5" style="177" customWidth="1"/>
    <col min="3" max="3" width="63.25" style="177" customWidth="1"/>
    <col min="4" max="4" width="4.75" customWidth="1"/>
    <col min="5" max="5" width="10.5" customWidth="1"/>
    <col min="6" max="6" width="9.75" customWidth="1"/>
    <col min="7" max="7" width="12.625" customWidth="1"/>
    <col min="14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198" t="s">
        <v>110</v>
      </c>
      <c r="B1" s="198"/>
      <c r="C1" s="198"/>
      <c r="D1" s="198"/>
      <c r="E1" s="198"/>
      <c r="F1" s="198"/>
      <c r="G1" s="198"/>
      <c r="AG1" t="s">
        <v>111</v>
      </c>
    </row>
    <row r="2" spans="1:60" ht="25" customHeight="1" x14ac:dyDescent="0.2">
      <c r="A2" s="199" t="s">
        <v>7</v>
      </c>
      <c r="B2" s="49" t="s">
        <v>44</v>
      </c>
      <c r="C2" s="202" t="s">
        <v>45</v>
      </c>
      <c r="D2" s="200"/>
      <c r="E2" s="200"/>
      <c r="F2" s="200"/>
      <c r="G2" s="201"/>
      <c r="AG2" t="s">
        <v>112</v>
      </c>
    </row>
    <row r="3" spans="1:60" ht="25" customHeight="1" x14ac:dyDescent="0.2">
      <c r="A3" s="199" t="s">
        <v>8</v>
      </c>
      <c r="B3" s="49" t="s">
        <v>113</v>
      </c>
      <c r="C3" s="202" t="s">
        <v>60</v>
      </c>
      <c r="D3" s="200"/>
      <c r="E3" s="200"/>
      <c r="F3" s="200"/>
      <c r="G3" s="201"/>
      <c r="AC3" s="177" t="s">
        <v>114</v>
      </c>
      <c r="AG3" t="s">
        <v>115</v>
      </c>
    </row>
    <row r="4" spans="1:60" ht="25" customHeight="1" x14ac:dyDescent="0.2">
      <c r="A4" s="203" t="s">
        <v>9</v>
      </c>
      <c r="B4" s="204" t="s">
        <v>59</v>
      </c>
      <c r="C4" s="205" t="s">
        <v>60</v>
      </c>
      <c r="D4" s="206"/>
      <c r="E4" s="206"/>
      <c r="F4" s="206"/>
      <c r="G4" s="207"/>
      <c r="AG4" t="s">
        <v>116</v>
      </c>
    </row>
    <row r="5" spans="1:60" x14ac:dyDescent="0.2">
      <c r="D5" s="10"/>
    </row>
    <row r="6" spans="1:60" ht="38.75" x14ac:dyDescent="0.2">
      <c r="A6" s="209" t="s">
        <v>117</v>
      </c>
      <c r="B6" s="211" t="s">
        <v>118</v>
      </c>
      <c r="C6" s="211" t="s">
        <v>119</v>
      </c>
      <c r="D6" s="210" t="s">
        <v>120</v>
      </c>
      <c r="E6" s="209" t="s">
        <v>121</v>
      </c>
      <c r="F6" s="208" t="s">
        <v>122</v>
      </c>
      <c r="G6" s="209" t="s">
        <v>29</v>
      </c>
      <c r="H6" s="212" t="s">
        <v>30</v>
      </c>
      <c r="I6" s="212" t="s">
        <v>123</v>
      </c>
      <c r="J6" s="212" t="s">
        <v>31</v>
      </c>
      <c r="K6" s="212" t="s">
        <v>124</v>
      </c>
      <c r="L6" s="212" t="s">
        <v>125</v>
      </c>
      <c r="M6" s="212" t="s">
        <v>126</v>
      </c>
      <c r="N6" s="212" t="s">
        <v>127</v>
      </c>
      <c r="O6" s="212" t="s">
        <v>128</v>
      </c>
      <c r="P6" s="212" t="s">
        <v>129</v>
      </c>
      <c r="Q6" s="212" t="s">
        <v>130</v>
      </c>
      <c r="R6" s="212" t="s">
        <v>131</v>
      </c>
      <c r="S6" s="212" t="s">
        <v>132</v>
      </c>
      <c r="T6" s="212" t="s">
        <v>133</v>
      </c>
      <c r="U6" s="212" t="s">
        <v>134</v>
      </c>
      <c r="V6" s="212" t="s">
        <v>135</v>
      </c>
      <c r="W6" s="212" t="s">
        <v>136</v>
      </c>
      <c r="X6" s="212" t="s">
        <v>137</v>
      </c>
      <c r="Y6" s="212" t="s">
        <v>138</v>
      </c>
    </row>
    <row r="7" spans="1:60" hidden="1" x14ac:dyDescent="0.2">
      <c r="A7" s="3"/>
      <c r="B7" s="4"/>
      <c r="C7" s="4"/>
      <c r="D7" s="6"/>
      <c r="E7" s="214"/>
      <c r="F7" s="215"/>
      <c r="G7" s="215"/>
      <c r="H7" s="215"/>
      <c r="I7" s="215"/>
      <c r="J7" s="215"/>
      <c r="K7" s="215"/>
      <c r="L7" s="215"/>
      <c r="M7" s="215"/>
      <c r="N7" s="214"/>
      <c r="O7" s="214"/>
      <c r="P7" s="214"/>
      <c r="Q7" s="214"/>
      <c r="R7" s="215"/>
      <c r="S7" s="215"/>
      <c r="T7" s="215"/>
      <c r="U7" s="215"/>
      <c r="V7" s="215"/>
      <c r="W7" s="215"/>
      <c r="X7" s="215"/>
      <c r="Y7" s="215"/>
    </row>
    <row r="8" spans="1:60" ht="13.6" x14ac:dyDescent="0.2">
      <c r="A8" s="227" t="s">
        <v>139</v>
      </c>
      <c r="B8" s="228" t="s">
        <v>108</v>
      </c>
      <c r="C8" s="244" t="s">
        <v>27</v>
      </c>
      <c r="D8" s="229"/>
      <c r="E8" s="230"/>
      <c r="F8" s="231"/>
      <c r="G8" s="231">
        <f>SUMIF(AG9:AG27,"&lt;&gt;NOR",G9:G27)</f>
        <v>0</v>
      </c>
      <c r="H8" s="231"/>
      <c r="I8" s="231">
        <f>SUM(I9:I27)</f>
        <v>0</v>
      </c>
      <c r="J8" s="231"/>
      <c r="K8" s="231">
        <f>SUM(K9:K27)</f>
        <v>0</v>
      </c>
      <c r="L8" s="231"/>
      <c r="M8" s="231">
        <f>SUM(M9:M27)</f>
        <v>0</v>
      </c>
      <c r="N8" s="230"/>
      <c r="O8" s="230">
        <f>SUM(O9:O27)</f>
        <v>0</v>
      </c>
      <c r="P8" s="230"/>
      <c r="Q8" s="230">
        <f>SUM(Q9:Q27)</f>
        <v>0</v>
      </c>
      <c r="R8" s="231"/>
      <c r="S8" s="231"/>
      <c r="T8" s="232"/>
      <c r="U8" s="226"/>
      <c r="V8" s="226">
        <f>SUM(V9:V27)</f>
        <v>0</v>
      </c>
      <c r="W8" s="226"/>
      <c r="X8" s="226"/>
      <c r="Y8" s="226"/>
      <c r="AG8" t="s">
        <v>140</v>
      </c>
    </row>
    <row r="9" spans="1:60" outlineLevel="1" x14ac:dyDescent="0.2">
      <c r="A9" s="234">
        <v>1</v>
      </c>
      <c r="B9" s="235" t="s">
        <v>141</v>
      </c>
      <c r="C9" s="245" t="s">
        <v>142</v>
      </c>
      <c r="D9" s="236" t="s">
        <v>143</v>
      </c>
      <c r="E9" s="237">
        <v>5</v>
      </c>
      <c r="F9" s="238">
        <f>H9+J9</f>
        <v>0</v>
      </c>
      <c r="G9" s="238">
        <f>ROUND(E9*F9,2)</f>
        <v>0</v>
      </c>
      <c r="H9" s="239"/>
      <c r="I9" s="238">
        <f>ROUND(E9*H9,2)</f>
        <v>0</v>
      </c>
      <c r="J9" s="239"/>
      <c r="K9" s="238">
        <f>ROUND(E9*J9,2)</f>
        <v>0</v>
      </c>
      <c r="L9" s="238">
        <v>21</v>
      </c>
      <c r="M9" s="238">
        <f>G9*(1+L9/100)</f>
        <v>0</v>
      </c>
      <c r="N9" s="237">
        <v>0</v>
      </c>
      <c r="O9" s="237">
        <f>ROUND(E9*N9,2)</f>
        <v>0</v>
      </c>
      <c r="P9" s="237">
        <v>0</v>
      </c>
      <c r="Q9" s="237">
        <f>ROUND(E9*P9,2)</f>
        <v>0</v>
      </c>
      <c r="R9" s="238"/>
      <c r="S9" s="238" t="s">
        <v>144</v>
      </c>
      <c r="T9" s="240" t="s">
        <v>145</v>
      </c>
      <c r="U9" s="223">
        <v>0</v>
      </c>
      <c r="V9" s="223">
        <f>ROUND(E9*U9,2)</f>
        <v>0</v>
      </c>
      <c r="W9" s="223"/>
      <c r="X9" s="223" t="s">
        <v>146</v>
      </c>
      <c r="Y9" s="223" t="s">
        <v>147</v>
      </c>
      <c r="Z9" s="213"/>
      <c r="AA9" s="213"/>
      <c r="AB9" s="213"/>
      <c r="AC9" s="213"/>
      <c r="AD9" s="213"/>
      <c r="AE9" s="213"/>
      <c r="AF9" s="213"/>
      <c r="AG9" s="213" t="s">
        <v>148</v>
      </c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  <c r="BH9" s="213"/>
    </row>
    <row r="10" spans="1:60" outlineLevel="2" x14ac:dyDescent="0.2">
      <c r="A10" s="220"/>
      <c r="B10" s="221"/>
      <c r="C10" s="246" t="s">
        <v>149</v>
      </c>
      <c r="D10" s="242"/>
      <c r="E10" s="242"/>
      <c r="F10" s="242"/>
      <c r="G10" s="242"/>
      <c r="H10" s="223"/>
      <c r="I10" s="223"/>
      <c r="J10" s="223"/>
      <c r="K10" s="223"/>
      <c r="L10" s="223"/>
      <c r="M10" s="223"/>
      <c r="N10" s="222"/>
      <c r="O10" s="222"/>
      <c r="P10" s="222"/>
      <c r="Q10" s="222"/>
      <c r="R10" s="223"/>
      <c r="S10" s="223"/>
      <c r="T10" s="223"/>
      <c r="U10" s="223"/>
      <c r="V10" s="223"/>
      <c r="W10" s="223"/>
      <c r="X10" s="223"/>
      <c r="Y10" s="223"/>
      <c r="Z10" s="213"/>
      <c r="AA10" s="213"/>
      <c r="AB10" s="213"/>
      <c r="AC10" s="213"/>
      <c r="AD10" s="213"/>
      <c r="AE10" s="213"/>
      <c r="AF10" s="213"/>
      <c r="AG10" s="213" t="s">
        <v>150</v>
      </c>
      <c r="AH10" s="213"/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41" t="str">
        <f>C10</f>
        <v>Zaměření a vytýčení stávajících inženýrských sítí v místě stavby z hlediska jejich ochrany při provádění stavby.</v>
      </c>
      <c r="BB10" s="213"/>
      <c r="BC10" s="213"/>
      <c r="BD10" s="213"/>
      <c r="BE10" s="213"/>
      <c r="BF10" s="213"/>
      <c r="BG10" s="213"/>
      <c r="BH10" s="213"/>
    </row>
    <row r="11" spans="1:60" outlineLevel="2" x14ac:dyDescent="0.2">
      <c r="A11" s="220"/>
      <c r="B11" s="221"/>
      <c r="C11" s="247" t="s">
        <v>151</v>
      </c>
      <c r="D11" s="224"/>
      <c r="E11" s="225"/>
      <c r="F11" s="223"/>
      <c r="G11" s="223"/>
      <c r="H11" s="223"/>
      <c r="I11" s="223"/>
      <c r="J11" s="223"/>
      <c r="K11" s="223"/>
      <c r="L11" s="223"/>
      <c r="M11" s="223"/>
      <c r="N11" s="222"/>
      <c r="O11" s="222"/>
      <c r="P11" s="222"/>
      <c r="Q11" s="222"/>
      <c r="R11" s="223"/>
      <c r="S11" s="223"/>
      <c r="T11" s="223"/>
      <c r="U11" s="223"/>
      <c r="V11" s="223"/>
      <c r="W11" s="223"/>
      <c r="X11" s="223"/>
      <c r="Y11" s="223"/>
      <c r="Z11" s="213"/>
      <c r="AA11" s="213"/>
      <c r="AB11" s="213"/>
      <c r="AC11" s="213"/>
      <c r="AD11" s="213"/>
      <c r="AE11" s="213"/>
      <c r="AF11" s="213"/>
      <c r="AG11" s="213" t="s">
        <v>152</v>
      </c>
      <c r="AH11" s="213">
        <v>0</v>
      </c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  <c r="BH11" s="213"/>
    </row>
    <row r="12" spans="1:60" outlineLevel="3" x14ac:dyDescent="0.2">
      <c r="A12" s="220"/>
      <c r="B12" s="221"/>
      <c r="C12" s="247" t="s">
        <v>153</v>
      </c>
      <c r="D12" s="224"/>
      <c r="E12" s="225">
        <v>1</v>
      </c>
      <c r="F12" s="223"/>
      <c r="G12" s="223"/>
      <c r="H12" s="223"/>
      <c r="I12" s="223"/>
      <c r="J12" s="223"/>
      <c r="K12" s="223"/>
      <c r="L12" s="223"/>
      <c r="M12" s="223"/>
      <c r="N12" s="222"/>
      <c r="O12" s="222"/>
      <c r="P12" s="222"/>
      <c r="Q12" s="222"/>
      <c r="R12" s="223"/>
      <c r="S12" s="223"/>
      <c r="T12" s="223"/>
      <c r="U12" s="223"/>
      <c r="V12" s="223"/>
      <c r="W12" s="223"/>
      <c r="X12" s="223"/>
      <c r="Y12" s="223"/>
      <c r="Z12" s="213"/>
      <c r="AA12" s="213"/>
      <c r="AB12" s="213"/>
      <c r="AC12" s="213"/>
      <c r="AD12" s="213"/>
      <c r="AE12" s="213"/>
      <c r="AF12" s="213"/>
      <c r="AG12" s="213" t="s">
        <v>152</v>
      </c>
      <c r="AH12" s="213">
        <v>0</v>
      </c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  <c r="BH12" s="213"/>
    </row>
    <row r="13" spans="1:60" outlineLevel="3" x14ac:dyDescent="0.2">
      <c r="A13" s="220"/>
      <c r="B13" s="221"/>
      <c r="C13" s="247" t="s">
        <v>154</v>
      </c>
      <c r="D13" s="224"/>
      <c r="E13" s="225">
        <v>1</v>
      </c>
      <c r="F13" s="223"/>
      <c r="G13" s="223"/>
      <c r="H13" s="223"/>
      <c r="I13" s="223"/>
      <c r="J13" s="223"/>
      <c r="K13" s="223"/>
      <c r="L13" s="223"/>
      <c r="M13" s="223"/>
      <c r="N13" s="222"/>
      <c r="O13" s="222"/>
      <c r="P13" s="222"/>
      <c r="Q13" s="222"/>
      <c r="R13" s="223"/>
      <c r="S13" s="223"/>
      <c r="T13" s="223"/>
      <c r="U13" s="223"/>
      <c r="V13" s="223"/>
      <c r="W13" s="223"/>
      <c r="X13" s="223"/>
      <c r="Y13" s="223"/>
      <c r="Z13" s="213"/>
      <c r="AA13" s="213"/>
      <c r="AB13" s="213"/>
      <c r="AC13" s="213"/>
      <c r="AD13" s="213"/>
      <c r="AE13" s="213"/>
      <c r="AF13" s="213"/>
      <c r="AG13" s="213" t="s">
        <v>152</v>
      </c>
      <c r="AH13" s="213">
        <v>0</v>
      </c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  <c r="BH13" s="213"/>
    </row>
    <row r="14" spans="1:60" outlineLevel="3" x14ac:dyDescent="0.2">
      <c r="A14" s="220"/>
      <c r="B14" s="221"/>
      <c r="C14" s="247" t="s">
        <v>155</v>
      </c>
      <c r="D14" s="224"/>
      <c r="E14" s="225">
        <v>1</v>
      </c>
      <c r="F14" s="223"/>
      <c r="G14" s="223"/>
      <c r="H14" s="223"/>
      <c r="I14" s="223"/>
      <c r="J14" s="223"/>
      <c r="K14" s="223"/>
      <c r="L14" s="223"/>
      <c r="M14" s="223"/>
      <c r="N14" s="222"/>
      <c r="O14" s="222"/>
      <c r="P14" s="222"/>
      <c r="Q14" s="222"/>
      <c r="R14" s="223"/>
      <c r="S14" s="223"/>
      <c r="T14" s="223"/>
      <c r="U14" s="223"/>
      <c r="V14" s="223"/>
      <c r="W14" s="223"/>
      <c r="X14" s="223"/>
      <c r="Y14" s="223"/>
      <c r="Z14" s="213"/>
      <c r="AA14" s="213"/>
      <c r="AB14" s="213"/>
      <c r="AC14" s="213"/>
      <c r="AD14" s="213"/>
      <c r="AE14" s="213"/>
      <c r="AF14" s="213"/>
      <c r="AG14" s="213" t="s">
        <v>152</v>
      </c>
      <c r="AH14" s="213">
        <v>0</v>
      </c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3"/>
      <c r="BB14" s="213"/>
      <c r="BC14" s="213"/>
      <c r="BD14" s="213"/>
      <c r="BE14" s="213"/>
      <c r="BF14" s="213"/>
      <c r="BG14" s="213"/>
      <c r="BH14" s="213"/>
    </row>
    <row r="15" spans="1:60" outlineLevel="3" x14ac:dyDescent="0.2">
      <c r="A15" s="220"/>
      <c r="B15" s="221"/>
      <c r="C15" s="247" t="s">
        <v>156</v>
      </c>
      <c r="D15" s="224"/>
      <c r="E15" s="225">
        <v>1</v>
      </c>
      <c r="F15" s="223"/>
      <c r="G15" s="223"/>
      <c r="H15" s="223"/>
      <c r="I15" s="223"/>
      <c r="J15" s="223"/>
      <c r="K15" s="223"/>
      <c r="L15" s="223"/>
      <c r="M15" s="223"/>
      <c r="N15" s="222"/>
      <c r="O15" s="222"/>
      <c r="P15" s="222"/>
      <c r="Q15" s="222"/>
      <c r="R15" s="223"/>
      <c r="S15" s="223"/>
      <c r="T15" s="223"/>
      <c r="U15" s="223"/>
      <c r="V15" s="223"/>
      <c r="W15" s="223"/>
      <c r="X15" s="223"/>
      <c r="Y15" s="223"/>
      <c r="Z15" s="213"/>
      <c r="AA15" s="213"/>
      <c r="AB15" s="213"/>
      <c r="AC15" s="213"/>
      <c r="AD15" s="213"/>
      <c r="AE15" s="213"/>
      <c r="AF15" s="213"/>
      <c r="AG15" s="213" t="s">
        <v>152</v>
      </c>
      <c r="AH15" s="213">
        <v>0</v>
      </c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</row>
    <row r="16" spans="1:60" outlineLevel="3" x14ac:dyDescent="0.2">
      <c r="A16" s="220"/>
      <c r="B16" s="221"/>
      <c r="C16" s="247" t="s">
        <v>157</v>
      </c>
      <c r="D16" s="224"/>
      <c r="E16" s="225">
        <v>1</v>
      </c>
      <c r="F16" s="223"/>
      <c r="G16" s="223"/>
      <c r="H16" s="223"/>
      <c r="I16" s="223"/>
      <c r="J16" s="223"/>
      <c r="K16" s="223"/>
      <c r="L16" s="223"/>
      <c r="M16" s="223"/>
      <c r="N16" s="222"/>
      <c r="O16" s="222"/>
      <c r="P16" s="222"/>
      <c r="Q16" s="222"/>
      <c r="R16" s="223"/>
      <c r="S16" s="223"/>
      <c r="T16" s="223"/>
      <c r="U16" s="223"/>
      <c r="V16" s="223"/>
      <c r="W16" s="223"/>
      <c r="X16" s="223"/>
      <c r="Y16" s="223"/>
      <c r="Z16" s="213"/>
      <c r="AA16" s="213"/>
      <c r="AB16" s="213"/>
      <c r="AC16" s="213"/>
      <c r="AD16" s="213"/>
      <c r="AE16" s="213"/>
      <c r="AF16" s="213"/>
      <c r="AG16" s="213" t="s">
        <v>152</v>
      </c>
      <c r="AH16" s="213">
        <v>0</v>
      </c>
      <c r="AI16" s="213"/>
      <c r="AJ16" s="213"/>
      <c r="AK16" s="213"/>
      <c r="AL16" s="213"/>
      <c r="AM16" s="213"/>
      <c r="AN16" s="213"/>
      <c r="AO16" s="213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13"/>
      <c r="BB16" s="213"/>
      <c r="BC16" s="213"/>
      <c r="BD16" s="213"/>
      <c r="BE16" s="213"/>
      <c r="BF16" s="213"/>
      <c r="BG16" s="213"/>
      <c r="BH16" s="213"/>
    </row>
    <row r="17" spans="1:60" outlineLevel="2" x14ac:dyDescent="0.2">
      <c r="A17" s="220"/>
      <c r="B17" s="221"/>
      <c r="C17" s="248"/>
      <c r="D17" s="243"/>
      <c r="E17" s="243"/>
      <c r="F17" s="243"/>
      <c r="G17" s="243"/>
      <c r="H17" s="223"/>
      <c r="I17" s="223"/>
      <c r="J17" s="223"/>
      <c r="K17" s="223"/>
      <c r="L17" s="223"/>
      <c r="M17" s="223"/>
      <c r="N17" s="222"/>
      <c r="O17" s="222"/>
      <c r="P17" s="222"/>
      <c r="Q17" s="222"/>
      <c r="R17" s="223"/>
      <c r="S17" s="223"/>
      <c r="T17" s="223"/>
      <c r="U17" s="223"/>
      <c r="V17" s="223"/>
      <c r="W17" s="223"/>
      <c r="X17" s="223"/>
      <c r="Y17" s="223"/>
      <c r="Z17" s="213"/>
      <c r="AA17" s="213"/>
      <c r="AB17" s="213"/>
      <c r="AC17" s="213"/>
      <c r="AD17" s="213"/>
      <c r="AE17" s="213"/>
      <c r="AF17" s="213"/>
      <c r="AG17" s="213" t="s">
        <v>158</v>
      </c>
      <c r="AH17" s="213"/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</row>
    <row r="18" spans="1:60" outlineLevel="1" x14ac:dyDescent="0.2">
      <c r="A18" s="234">
        <v>2</v>
      </c>
      <c r="B18" s="235" t="s">
        <v>159</v>
      </c>
      <c r="C18" s="245" t="s">
        <v>160</v>
      </c>
      <c r="D18" s="236" t="s">
        <v>143</v>
      </c>
      <c r="E18" s="237">
        <v>1</v>
      </c>
      <c r="F18" s="238">
        <f>H18+J18</f>
        <v>0</v>
      </c>
      <c r="G18" s="238">
        <f>ROUND(E18*F18,2)</f>
        <v>0</v>
      </c>
      <c r="H18" s="239"/>
      <c r="I18" s="238">
        <f>ROUND(E18*H18,2)</f>
        <v>0</v>
      </c>
      <c r="J18" s="239"/>
      <c r="K18" s="238">
        <f>ROUND(E18*J18,2)</f>
        <v>0</v>
      </c>
      <c r="L18" s="238">
        <v>21</v>
      </c>
      <c r="M18" s="238">
        <f>G18*(1+L18/100)</f>
        <v>0</v>
      </c>
      <c r="N18" s="237">
        <v>0</v>
      </c>
      <c r="O18" s="237">
        <f>ROUND(E18*N18,2)</f>
        <v>0</v>
      </c>
      <c r="P18" s="237">
        <v>0</v>
      </c>
      <c r="Q18" s="237">
        <f>ROUND(E18*P18,2)</f>
        <v>0</v>
      </c>
      <c r="R18" s="238"/>
      <c r="S18" s="238" t="s">
        <v>144</v>
      </c>
      <c r="T18" s="240" t="s">
        <v>145</v>
      </c>
      <c r="U18" s="223">
        <v>0</v>
      </c>
      <c r="V18" s="223">
        <f>ROUND(E18*U18,2)</f>
        <v>0</v>
      </c>
      <c r="W18" s="223"/>
      <c r="X18" s="223" t="s">
        <v>146</v>
      </c>
      <c r="Y18" s="223" t="s">
        <v>147</v>
      </c>
      <c r="Z18" s="213"/>
      <c r="AA18" s="213"/>
      <c r="AB18" s="213"/>
      <c r="AC18" s="213"/>
      <c r="AD18" s="213"/>
      <c r="AE18" s="213"/>
      <c r="AF18" s="213"/>
      <c r="AG18" s="213" t="s">
        <v>148</v>
      </c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3"/>
      <c r="BB18" s="213"/>
      <c r="BC18" s="213"/>
      <c r="BD18" s="213"/>
      <c r="BE18" s="213"/>
      <c r="BF18" s="213"/>
      <c r="BG18" s="213"/>
      <c r="BH18" s="213"/>
    </row>
    <row r="19" spans="1:60" ht="21.75" outlineLevel="2" x14ac:dyDescent="0.2">
      <c r="A19" s="220"/>
      <c r="B19" s="221"/>
      <c r="C19" s="246" t="s">
        <v>161</v>
      </c>
      <c r="D19" s="242"/>
      <c r="E19" s="242"/>
      <c r="F19" s="242"/>
      <c r="G19" s="242"/>
      <c r="H19" s="223"/>
      <c r="I19" s="223"/>
      <c r="J19" s="223"/>
      <c r="K19" s="223"/>
      <c r="L19" s="223"/>
      <c r="M19" s="223"/>
      <c r="N19" s="222"/>
      <c r="O19" s="222"/>
      <c r="P19" s="222"/>
      <c r="Q19" s="222"/>
      <c r="R19" s="223"/>
      <c r="S19" s="223"/>
      <c r="T19" s="223"/>
      <c r="U19" s="223"/>
      <c r="V19" s="223"/>
      <c r="W19" s="223"/>
      <c r="X19" s="223"/>
      <c r="Y19" s="223"/>
      <c r="Z19" s="213"/>
      <c r="AA19" s="213"/>
      <c r="AB19" s="213"/>
      <c r="AC19" s="213"/>
      <c r="AD19" s="213"/>
      <c r="AE19" s="213"/>
      <c r="AF19" s="213"/>
      <c r="AG19" s="213" t="s">
        <v>150</v>
      </c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241" t="str">
        <f>C19</f>
        <v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BB19" s="213"/>
      <c r="BC19" s="213"/>
      <c r="BD19" s="213"/>
      <c r="BE19" s="213"/>
      <c r="BF19" s="213"/>
      <c r="BG19" s="213"/>
      <c r="BH19" s="213"/>
    </row>
    <row r="20" spans="1:60" outlineLevel="2" x14ac:dyDescent="0.2">
      <c r="A20" s="220"/>
      <c r="B20" s="221"/>
      <c r="C20" s="248"/>
      <c r="D20" s="243"/>
      <c r="E20" s="243"/>
      <c r="F20" s="243"/>
      <c r="G20" s="243"/>
      <c r="H20" s="223"/>
      <c r="I20" s="223"/>
      <c r="J20" s="223"/>
      <c r="K20" s="223"/>
      <c r="L20" s="223"/>
      <c r="M20" s="223"/>
      <c r="N20" s="222"/>
      <c r="O20" s="222"/>
      <c r="P20" s="222"/>
      <c r="Q20" s="222"/>
      <c r="R20" s="223"/>
      <c r="S20" s="223"/>
      <c r="T20" s="223"/>
      <c r="U20" s="223"/>
      <c r="V20" s="223"/>
      <c r="W20" s="223"/>
      <c r="X20" s="223"/>
      <c r="Y20" s="223"/>
      <c r="Z20" s="213"/>
      <c r="AA20" s="213"/>
      <c r="AB20" s="213"/>
      <c r="AC20" s="213"/>
      <c r="AD20" s="213"/>
      <c r="AE20" s="213"/>
      <c r="AF20" s="213"/>
      <c r="AG20" s="213" t="s">
        <v>158</v>
      </c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  <c r="BB20" s="213"/>
      <c r="BC20" s="213"/>
      <c r="BD20" s="213"/>
      <c r="BE20" s="213"/>
      <c r="BF20" s="213"/>
      <c r="BG20" s="213"/>
      <c r="BH20" s="213"/>
    </row>
    <row r="21" spans="1:60" outlineLevel="1" x14ac:dyDescent="0.2">
      <c r="A21" s="234">
        <v>3</v>
      </c>
      <c r="B21" s="235" t="s">
        <v>162</v>
      </c>
      <c r="C21" s="245" t="s">
        <v>163</v>
      </c>
      <c r="D21" s="236" t="s">
        <v>164</v>
      </c>
      <c r="E21" s="237">
        <v>1</v>
      </c>
      <c r="F21" s="238">
        <f>H21+J21</f>
        <v>0</v>
      </c>
      <c r="G21" s="238">
        <f>ROUND(E21*F21,2)</f>
        <v>0</v>
      </c>
      <c r="H21" s="239"/>
      <c r="I21" s="238">
        <f>ROUND(E21*H21,2)</f>
        <v>0</v>
      </c>
      <c r="J21" s="239"/>
      <c r="K21" s="238">
        <f>ROUND(E21*J21,2)</f>
        <v>0</v>
      </c>
      <c r="L21" s="238">
        <v>21</v>
      </c>
      <c r="M21" s="238">
        <f>G21*(1+L21/100)</f>
        <v>0</v>
      </c>
      <c r="N21" s="237">
        <v>0</v>
      </c>
      <c r="O21" s="237">
        <f>ROUND(E21*N21,2)</f>
        <v>0</v>
      </c>
      <c r="P21" s="237">
        <v>0</v>
      </c>
      <c r="Q21" s="237">
        <f>ROUND(E21*P21,2)</f>
        <v>0</v>
      </c>
      <c r="R21" s="238"/>
      <c r="S21" s="238" t="s">
        <v>144</v>
      </c>
      <c r="T21" s="240" t="s">
        <v>145</v>
      </c>
      <c r="U21" s="223">
        <v>0</v>
      </c>
      <c r="V21" s="223">
        <f>ROUND(E21*U21,2)</f>
        <v>0</v>
      </c>
      <c r="W21" s="223"/>
      <c r="X21" s="223" t="s">
        <v>146</v>
      </c>
      <c r="Y21" s="223" t="s">
        <v>147</v>
      </c>
      <c r="Z21" s="213"/>
      <c r="AA21" s="213"/>
      <c r="AB21" s="213"/>
      <c r="AC21" s="213"/>
      <c r="AD21" s="213"/>
      <c r="AE21" s="213"/>
      <c r="AF21" s="213"/>
      <c r="AG21" s="213" t="s">
        <v>148</v>
      </c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  <c r="BB21" s="213"/>
      <c r="BC21" s="213"/>
      <c r="BD21" s="213"/>
      <c r="BE21" s="213"/>
      <c r="BF21" s="213"/>
      <c r="BG21" s="213"/>
      <c r="BH21" s="213"/>
    </row>
    <row r="22" spans="1:60" ht="32.6" outlineLevel="2" x14ac:dyDescent="0.2">
      <c r="A22" s="220"/>
      <c r="B22" s="221"/>
      <c r="C22" s="246" t="s">
        <v>165</v>
      </c>
      <c r="D22" s="242"/>
      <c r="E22" s="242"/>
      <c r="F22" s="242"/>
      <c r="G22" s="242"/>
      <c r="H22" s="223"/>
      <c r="I22" s="223"/>
      <c r="J22" s="223"/>
      <c r="K22" s="223"/>
      <c r="L22" s="223"/>
      <c r="M22" s="223"/>
      <c r="N22" s="222"/>
      <c r="O22" s="222"/>
      <c r="P22" s="222"/>
      <c r="Q22" s="222"/>
      <c r="R22" s="223"/>
      <c r="S22" s="223"/>
      <c r="T22" s="223"/>
      <c r="U22" s="223"/>
      <c r="V22" s="223"/>
      <c r="W22" s="223"/>
      <c r="X22" s="223"/>
      <c r="Y22" s="223"/>
      <c r="Z22" s="213"/>
      <c r="AA22" s="213"/>
      <c r="AB22" s="213"/>
      <c r="AC22" s="213"/>
      <c r="AD22" s="213"/>
      <c r="AE22" s="213"/>
      <c r="AF22" s="213"/>
      <c r="AG22" s="213" t="s">
        <v>150</v>
      </c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41" t="str">
        <f>C22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22" s="213"/>
      <c r="BC22" s="213"/>
      <c r="BD22" s="213"/>
      <c r="BE22" s="213"/>
      <c r="BF22" s="213"/>
      <c r="BG22" s="213"/>
      <c r="BH22" s="213"/>
    </row>
    <row r="23" spans="1:60" outlineLevel="2" x14ac:dyDescent="0.2">
      <c r="A23" s="220"/>
      <c r="B23" s="221"/>
      <c r="C23" s="247" t="s">
        <v>166</v>
      </c>
      <c r="D23" s="224"/>
      <c r="E23" s="225">
        <v>1</v>
      </c>
      <c r="F23" s="223"/>
      <c r="G23" s="223"/>
      <c r="H23" s="223"/>
      <c r="I23" s="223"/>
      <c r="J23" s="223"/>
      <c r="K23" s="223"/>
      <c r="L23" s="223"/>
      <c r="M23" s="223"/>
      <c r="N23" s="222"/>
      <c r="O23" s="222"/>
      <c r="P23" s="222"/>
      <c r="Q23" s="222"/>
      <c r="R23" s="223"/>
      <c r="S23" s="223"/>
      <c r="T23" s="223"/>
      <c r="U23" s="223"/>
      <c r="V23" s="223"/>
      <c r="W23" s="223"/>
      <c r="X23" s="223"/>
      <c r="Y23" s="223"/>
      <c r="Z23" s="213"/>
      <c r="AA23" s="213"/>
      <c r="AB23" s="213"/>
      <c r="AC23" s="213"/>
      <c r="AD23" s="213"/>
      <c r="AE23" s="213"/>
      <c r="AF23" s="213"/>
      <c r="AG23" s="213" t="s">
        <v>152</v>
      </c>
      <c r="AH23" s="213">
        <v>0</v>
      </c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13"/>
      <c r="BB23" s="213"/>
      <c r="BC23" s="213"/>
      <c r="BD23" s="213"/>
      <c r="BE23" s="213"/>
      <c r="BF23" s="213"/>
      <c r="BG23" s="213"/>
      <c r="BH23" s="213"/>
    </row>
    <row r="24" spans="1:60" outlineLevel="2" x14ac:dyDescent="0.2">
      <c r="A24" s="220"/>
      <c r="B24" s="221"/>
      <c r="C24" s="248"/>
      <c r="D24" s="243"/>
      <c r="E24" s="243"/>
      <c r="F24" s="243"/>
      <c r="G24" s="243"/>
      <c r="H24" s="223"/>
      <c r="I24" s="223"/>
      <c r="J24" s="223"/>
      <c r="K24" s="223"/>
      <c r="L24" s="223"/>
      <c r="M24" s="223"/>
      <c r="N24" s="222"/>
      <c r="O24" s="222"/>
      <c r="P24" s="222"/>
      <c r="Q24" s="222"/>
      <c r="R24" s="223"/>
      <c r="S24" s="223"/>
      <c r="T24" s="223"/>
      <c r="U24" s="223"/>
      <c r="V24" s="223"/>
      <c r="W24" s="223"/>
      <c r="X24" s="223"/>
      <c r="Y24" s="223"/>
      <c r="Z24" s="213"/>
      <c r="AA24" s="213"/>
      <c r="AB24" s="213"/>
      <c r="AC24" s="213"/>
      <c r="AD24" s="213"/>
      <c r="AE24" s="213"/>
      <c r="AF24" s="213"/>
      <c r="AG24" s="213" t="s">
        <v>158</v>
      </c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3"/>
      <c r="BB24" s="213"/>
      <c r="BC24" s="213"/>
      <c r="BD24" s="213"/>
      <c r="BE24" s="213"/>
      <c r="BF24" s="213"/>
      <c r="BG24" s="213"/>
      <c r="BH24" s="213"/>
    </row>
    <row r="25" spans="1:60" outlineLevel="1" x14ac:dyDescent="0.2">
      <c r="A25" s="234">
        <v>4</v>
      </c>
      <c r="B25" s="235" t="s">
        <v>167</v>
      </c>
      <c r="C25" s="245" t="s">
        <v>168</v>
      </c>
      <c r="D25" s="236" t="s">
        <v>143</v>
      </c>
      <c r="E25" s="237">
        <v>1</v>
      </c>
      <c r="F25" s="238">
        <f>H25+J25</f>
        <v>0</v>
      </c>
      <c r="G25" s="238">
        <f>ROUND(E25*F25,2)</f>
        <v>0</v>
      </c>
      <c r="H25" s="239"/>
      <c r="I25" s="238">
        <f>ROUND(E25*H25,2)</f>
        <v>0</v>
      </c>
      <c r="J25" s="239"/>
      <c r="K25" s="238">
        <f>ROUND(E25*J25,2)</f>
        <v>0</v>
      </c>
      <c r="L25" s="238">
        <v>21</v>
      </c>
      <c r="M25" s="238">
        <f>G25*(1+L25/100)</f>
        <v>0</v>
      </c>
      <c r="N25" s="237">
        <v>0</v>
      </c>
      <c r="O25" s="237">
        <f>ROUND(E25*N25,2)</f>
        <v>0</v>
      </c>
      <c r="P25" s="237">
        <v>0</v>
      </c>
      <c r="Q25" s="237">
        <f>ROUND(E25*P25,2)</f>
        <v>0</v>
      </c>
      <c r="R25" s="238"/>
      <c r="S25" s="238" t="s">
        <v>144</v>
      </c>
      <c r="T25" s="240" t="s">
        <v>145</v>
      </c>
      <c r="U25" s="223">
        <v>0</v>
      </c>
      <c r="V25" s="223">
        <f>ROUND(E25*U25,2)</f>
        <v>0</v>
      </c>
      <c r="W25" s="223"/>
      <c r="X25" s="223" t="s">
        <v>146</v>
      </c>
      <c r="Y25" s="223" t="s">
        <v>147</v>
      </c>
      <c r="Z25" s="213"/>
      <c r="AA25" s="213"/>
      <c r="AB25" s="213"/>
      <c r="AC25" s="213"/>
      <c r="AD25" s="213"/>
      <c r="AE25" s="213"/>
      <c r="AF25" s="213"/>
      <c r="AG25" s="213" t="s">
        <v>148</v>
      </c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13"/>
      <c r="BB25" s="213"/>
      <c r="BC25" s="213"/>
      <c r="BD25" s="213"/>
      <c r="BE25" s="213"/>
      <c r="BF25" s="213"/>
      <c r="BG25" s="213"/>
      <c r="BH25" s="213"/>
    </row>
    <row r="26" spans="1:60" ht="21.75" outlineLevel="2" x14ac:dyDescent="0.2">
      <c r="A26" s="220"/>
      <c r="B26" s="221"/>
      <c r="C26" s="246" t="s">
        <v>169</v>
      </c>
      <c r="D26" s="242"/>
      <c r="E26" s="242"/>
      <c r="F26" s="242"/>
      <c r="G26" s="242"/>
      <c r="H26" s="223"/>
      <c r="I26" s="223"/>
      <c r="J26" s="223"/>
      <c r="K26" s="223"/>
      <c r="L26" s="223"/>
      <c r="M26" s="223"/>
      <c r="N26" s="222"/>
      <c r="O26" s="222"/>
      <c r="P26" s="222"/>
      <c r="Q26" s="222"/>
      <c r="R26" s="223"/>
      <c r="S26" s="223"/>
      <c r="T26" s="223"/>
      <c r="U26" s="223"/>
      <c r="V26" s="223"/>
      <c r="W26" s="223"/>
      <c r="X26" s="223"/>
      <c r="Y26" s="223"/>
      <c r="Z26" s="213"/>
      <c r="AA26" s="213"/>
      <c r="AB26" s="213"/>
      <c r="AC26" s="213"/>
      <c r="AD26" s="213"/>
      <c r="AE26" s="213"/>
      <c r="AF26" s="213"/>
      <c r="AG26" s="213" t="s">
        <v>150</v>
      </c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41" t="str">
        <f>C26</f>
        <v>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BB26" s="213"/>
      <c r="BC26" s="213"/>
      <c r="BD26" s="213"/>
      <c r="BE26" s="213"/>
      <c r="BF26" s="213"/>
      <c r="BG26" s="213"/>
      <c r="BH26" s="213"/>
    </row>
    <row r="27" spans="1:60" outlineLevel="2" x14ac:dyDescent="0.2">
      <c r="A27" s="220"/>
      <c r="B27" s="221"/>
      <c r="C27" s="248"/>
      <c r="D27" s="243"/>
      <c r="E27" s="243"/>
      <c r="F27" s="243"/>
      <c r="G27" s="243"/>
      <c r="H27" s="223"/>
      <c r="I27" s="223"/>
      <c r="J27" s="223"/>
      <c r="K27" s="223"/>
      <c r="L27" s="223"/>
      <c r="M27" s="223"/>
      <c r="N27" s="222"/>
      <c r="O27" s="222"/>
      <c r="P27" s="222"/>
      <c r="Q27" s="222"/>
      <c r="R27" s="223"/>
      <c r="S27" s="223"/>
      <c r="T27" s="223"/>
      <c r="U27" s="223"/>
      <c r="V27" s="223"/>
      <c r="W27" s="223"/>
      <c r="X27" s="223"/>
      <c r="Y27" s="223"/>
      <c r="Z27" s="213"/>
      <c r="AA27" s="213"/>
      <c r="AB27" s="213"/>
      <c r="AC27" s="213"/>
      <c r="AD27" s="213"/>
      <c r="AE27" s="213"/>
      <c r="AF27" s="213"/>
      <c r="AG27" s="213" t="s">
        <v>158</v>
      </c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13"/>
      <c r="BF27" s="213"/>
      <c r="BG27" s="213"/>
      <c r="BH27" s="213"/>
    </row>
    <row r="28" spans="1:60" ht="13.6" x14ac:dyDescent="0.2">
      <c r="A28" s="227" t="s">
        <v>139</v>
      </c>
      <c r="B28" s="228" t="s">
        <v>109</v>
      </c>
      <c r="C28" s="244" t="s">
        <v>28</v>
      </c>
      <c r="D28" s="229"/>
      <c r="E28" s="230"/>
      <c r="F28" s="231"/>
      <c r="G28" s="231">
        <f>SUMIF(AG29:AG56,"&lt;&gt;NOR",G29:G56)</f>
        <v>0</v>
      </c>
      <c r="H28" s="231"/>
      <c r="I28" s="231">
        <f>SUM(I29:I56)</f>
        <v>0</v>
      </c>
      <c r="J28" s="231"/>
      <c r="K28" s="231">
        <f>SUM(K29:K56)</f>
        <v>0</v>
      </c>
      <c r="L28" s="231"/>
      <c r="M28" s="231">
        <f>SUM(M29:M56)</f>
        <v>0</v>
      </c>
      <c r="N28" s="230"/>
      <c r="O28" s="230">
        <f>SUM(O29:O56)</f>
        <v>0</v>
      </c>
      <c r="P28" s="230"/>
      <c r="Q28" s="230">
        <f>SUM(Q29:Q56)</f>
        <v>0</v>
      </c>
      <c r="R28" s="231"/>
      <c r="S28" s="231"/>
      <c r="T28" s="232"/>
      <c r="U28" s="226"/>
      <c r="V28" s="226">
        <f>SUM(V29:V56)</f>
        <v>0</v>
      </c>
      <c r="W28" s="226"/>
      <c r="X28" s="226"/>
      <c r="Y28" s="226"/>
      <c r="AG28" t="s">
        <v>140</v>
      </c>
    </row>
    <row r="29" spans="1:60" outlineLevel="1" x14ac:dyDescent="0.2">
      <c r="A29" s="234">
        <v>5</v>
      </c>
      <c r="B29" s="235" t="s">
        <v>170</v>
      </c>
      <c r="C29" s="245" t="s">
        <v>171</v>
      </c>
      <c r="D29" s="236" t="s">
        <v>143</v>
      </c>
      <c r="E29" s="237">
        <v>1</v>
      </c>
      <c r="F29" s="238">
        <f>H29+J29</f>
        <v>0</v>
      </c>
      <c r="G29" s="238">
        <f>ROUND(E29*F29,2)</f>
        <v>0</v>
      </c>
      <c r="H29" s="239"/>
      <c r="I29" s="238">
        <f>ROUND(E29*H29,2)</f>
        <v>0</v>
      </c>
      <c r="J29" s="239"/>
      <c r="K29" s="238">
        <f>ROUND(E29*J29,2)</f>
        <v>0</v>
      </c>
      <c r="L29" s="238">
        <v>21</v>
      </c>
      <c r="M29" s="238">
        <f>G29*(1+L29/100)</f>
        <v>0</v>
      </c>
      <c r="N29" s="237">
        <v>0</v>
      </c>
      <c r="O29" s="237">
        <f>ROUND(E29*N29,2)</f>
        <v>0</v>
      </c>
      <c r="P29" s="237">
        <v>0</v>
      </c>
      <c r="Q29" s="237">
        <f>ROUND(E29*P29,2)</f>
        <v>0</v>
      </c>
      <c r="R29" s="238"/>
      <c r="S29" s="238" t="s">
        <v>144</v>
      </c>
      <c r="T29" s="240" t="s">
        <v>145</v>
      </c>
      <c r="U29" s="223">
        <v>0</v>
      </c>
      <c r="V29" s="223">
        <f>ROUND(E29*U29,2)</f>
        <v>0</v>
      </c>
      <c r="W29" s="223"/>
      <c r="X29" s="223" t="s">
        <v>146</v>
      </c>
      <c r="Y29" s="223" t="s">
        <v>147</v>
      </c>
      <c r="Z29" s="213"/>
      <c r="AA29" s="213"/>
      <c r="AB29" s="213"/>
      <c r="AC29" s="213"/>
      <c r="AD29" s="213"/>
      <c r="AE29" s="213"/>
      <c r="AF29" s="213"/>
      <c r="AG29" s="213" t="s">
        <v>148</v>
      </c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</row>
    <row r="30" spans="1:60" outlineLevel="2" x14ac:dyDescent="0.2">
      <c r="A30" s="220"/>
      <c r="B30" s="221"/>
      <c r="C30" s="247" t="s">
        <v>172</v>
      </c>
      <c r="D30" s="224"/>
      <c r="E30" s="225">
        <v>1</v>
      </c>
      <c r="F30" s="223"/>
      <c r="G30" s="223"/>
      <c r="H30" s="223"/>
      <c r="I30" s="223"/>
      <c r="J30" s="223"/>
      <c r="K30" s="223"/>
      <c r="L30" s="223"/>
      <c r="M30" s="223"/>
      <c r="N30" s="222"/>
      <c r="O30" s="222"/>
      <c r="P30" s="222"/>
      <c r="Q30" s="222"/>
      <c r="R30" s="223"/>
      <c r="S30" s="223"/>
      <c r="T30" s="223"/>
      <c r="U30" s="223"/>
      <c r="V30" s="223"/>
      <c r="W30" s="223"/>
      <c r="X30" s="223"/>
      <c r="Y30" s="223"/>
      <c r="Z30" s="213"/>
      <c r="AA30" s="213"/>
      <c r="AB30" s="213"/>
      <c r="AC30" s="213"/>
      <c r="AD30" s="213"/>
      <c r="AE30" s="213"/>
      <c r="AF30" s="213"/>
      <c r="AG30" s="213" t="s">
        <v>152</v>
      </c>
      <c r="AH30" s="213">
        <v>0</v>
      </c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</row>
    <row r="31" spans="1:60" outlineLevel="2" x14ac:dyDescent="0.2">
      <c r="A31" s="220"/>
      <c r="B31" s="221"/>
      <c r="C31" s="248"/>
      <c r="D31" s="243"/>
      <c r="E31" s="243"/>
      <c r="F31" s="243"/>
      <c r="G31" s="243"/>
      <c r="H31" s="223"/>
      <c r="I31" s="223"/>
      <c r="J31" s="223"/>
      <c r="K31" s="223"/>
      <c r="L31" s="223"/>
      <c r="M31" s="223"/>
      <c r="N31" s="222"/>
      <c r="O31" s="222"/>
      <c r="P31" s="222"/>
      <c r="Q31" s="222"/>
      <c r="R31" s="223"/>
      <c r="S31" s="223"/>
      <c r="T31" s="223"/>
      <c r="U31" s="223"/>
      <c r="V31" s="223"/>
      <c r="W31" s="223"/>
      <c r="X31" s="223"/>
      <c r="Y31" s="223"/>
      <c r="Z31" s="213"/>
      <c r="AA31" s="213"/>
      <c r="AB31" s="213"/>
      <c r="AC31" s="213"/>
      <c r="AD31" s="213"/>
      <c r="AE31" s="213"/>
      <c r="AF31" s="213"/>
      <c r="AG31" s="213" t="s">
        <v>158</v>
      </c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</row>
    <row r="32" spans="1:60" outlineLevel="1" x14ac:dyDescent="0.2">
      <c r="A32" s="234">
        <v>6</v>
      </c>
      <c r="B32" s="235" t="s">
        <v>173</v>
      </c>
      <c r="C32" s="245" t="s">
        <v>174</v>
      </c>
      <c r="D32" s="236" t="s">
        <v>143</v>
      </c>
      <c r="E32" s="237">
        <v>1</v>
      </c>
      <c r="F32" s="238">
        <f>H32+J32</f>
        <v>0</v>
      </c>
      <c r="G32" s="238">
        <f>ROUND(E32*F32,2)</f>
        <v>0</v>
      </c>
      <c r="H32" s="239"/>
      <c r="I32" s="238">
        <f>ROUND(E32*H32,2)</f>
        <v>0</v>
      </c>
      <c r="J32" s="239"/>
      <c r="K32" s="238">
        <f>ROUND(E32*J32,2)</f>
        <v>0</v>
      </c>
      <c r="L32" s="238">
        <v>21</v>
      </c>
      <c r="M32" s="238">
        <f>G32*(1+L32/100)</f>
        <v>0</v>
      </c>
      <c r="N32" s="237">
        <v>0</v>
      </c>
      <c r="O32" s="237">
        <f>ROUND(E32*N32,2)</f>
        <v>0</v>
      </c>
      <c r="P32" s="237">
        <v>0</v>
      </c>
      <c r="Q32" s="237">
        <f>ROUND(E32*P32,2)</f>
        <v>0</v>
      </c>
      <c r="R32" s="238"/>
      <c r="S32" s="238" t="s">
        <v>144</v>
      </c>
      <c r="T32" s="240" t="s">
        <v>145</v>
      </c>
      <c r="U32" s="223">
        <v>0</v>
      </c>
      <c r="V32" s="223">
        <f>ROUND(E32*U32,2)</f>
        <v>0</v>
      </c>
      <c r="W32" s="223"/>
      <c r="X32" s="223" t="s">
        <v>146</v>
      </c>
      <c r="Y32" s="223" t="s">
        <v>147</v>
      </c>
      <c r="Z32" s="213"/>
      <c r="AA32" s="213"/>
      <c r="AB32" s="213"/>
      <c r="AC32" s="213"/>
      <c r="AD32" s="213"/>
      <c r="AE32" s="213"/>
      <c r="AF32" s="213"/>
      <c r="AG32" s="213" t="s">
        <v>148</v>
      </c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</row>
    <row r="33" spans="1:60" outlineLevel="2" x14ac:dyDescent="0.2">
      <c r="A33" s="220"/>
      <c r="B33" s="221"/>
      <c r="C33" s="246" t="s">
        <v>175</v>
      </c>
      <c r="D33" s="242"/>
      <c r="E33" s="242"/>
      <c r="F33" s="242"/>
      <c r="G33" s="242"/>
      <c r="H33" s="223"/>
      <c r="I33" s="223"/>
      <c r="J33" s="223"/>
      <c r="K33" s="223"/>
      <c r="L33" s="223"/>
      <c r="M33" s="223"/>
      <c r="N33" s="222"/>
      <c r="O33" s="222"/>
      <c r="P33" s="222"/>
      <c r="Q33" s="222"/>
      <c r="R33" s="223"/>
      <c r="S33" s="223"/>
      <c r="T33" s="223"/>
      <c r="U33" s="223"/>
      <c r="V33" s="223"/>
      <c r="W33" s="223"/>
      <c r="X33" s="223"/>
      <c r="Y33" s="223"/>
      <c r="Z33" s="213"/>
      <c r="AA33" s="213"/>
      <c r="AB33" s="213"/>
      <c r="AC33" s="213"/>
      <c r="AD33" s="213"/>
      <c r="AE33" s="213"/>
      <c r="AF33" s="213"/>
      <c r="AG33" s="213" t="s">
        <v>150</v>
      </c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3"/>
      <c r="BB33" s="213"/>
      <c r="BC33" s="213"/>
      <c r="BD33" s="213"/>
      <c r="BE33" s="213"/>
      <c r="BF33" s="213"/>
      <c r="BG33" s="213"/>
      <c r="BH33" s="213"/>
    </row>
    <row r="34" spans="1:60" outlineLevel="2" x14ac:dyDescent="0.2">
      <c r="A34" s="220"/>
      <c r="B34" s="221"/>
      <c r="C34" s="248"/>
      <c r="D34" s="243"/>
      <c r="E34" s="243"/>
      <c r="F34" s="243"/>
      <c r="G34" s="243"/>
      <c r="H34" s="223"/>
      <c r="I34" s="223"/>
      <c r="J34" s="223"/>
      <c r="K34" s="223"/>
      <c r="L34" s="223"/>
      <c r="M34" s="223"/>
      <c r="N34" s="222"/>
      <c r="O34" s="222"/>
      <c r="P34" s="222"/>
      <c r="Q34" s="222"/>
      <c r="R34" s="223"/>
      <c r="S34" s="223"/>
      <c r="T34" s="223"/>
      <c r="U34" s="223"/>
      <c r="V34" s="223"/>
      <c r="W34" s="223"/>
      <c r="X34" s="223"/>
      <c r="Y34" s="223"/>
      <c r="Z34" s="213"/>
      <c r="AA34" s="213"/>
      <c r="AB34" s="213"/>
      <c r="AC34" s="213"/>
      <c r="AD34" s="213"/>
      <c r="AE34" s="213"/>
      <c r="AF34" s="213"/>
      <c r="AG34" s="213" t="s">
        <v>158</v>
      </c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3"/>
      <c r="BB34" s="213"/>
      <c r="BC34" s="213"/>
      <c r="BD34" s="213"/>
      <c r="BE34" s="213"/>
      <c r="BF34" s="213"/>
      <c r="BG34" s="213"/>
      <c r="BH34" s="213"/>
    </row>
    <row r="35" spans="1:60" outlineLevel="1" x14ac:dyDescent="0.2">
      <c r="A35" s="234">
        <v>7</v>
      </c>
      <c r="B35" s="235" t="s">
        <v>176</v>
      </c>
      <c r="C35" s="245" t="s">
        <v>177</v>
      </c>
      <c r="D35" s="236" t="s">
        <v>143</v>
      </c>
      <c r="E35" s="237">
        <v>1</v>
      </c>
      <c r="F35" s="238">
        <f>H35+J35</f>
        <v>0</v>
      </c>
      <c r="G35" s="238">
        <f>ROUND(E35*F35,2)</f>
        <v>0</v>
      </c>
      <c r="H35" s="239"/>
      <c r="I35" s="238">
        <f>ROUND(E35*H35,2)</f>
        <v>0</v>
      </c>
      <c r="J35" s="239"/>
      <c r="K35" s="238">
        <f>ROUND(E35*J35,2)</f>
        <v>0</v>
      </c>
      <c r="L35" s="238">
        <v>21</v>
      </c>
      <c r="M35" s="238">
        <f>G35*(1+L35/100)</f>
        <v>0</v>
      </c>
      <c r="N35" s="237">
        <v>0</v>
      </c>
      <c r="O35" s="237">
        <f>ROUND(E35*N35,2)</f>
        <v>0</v>
      </c>
      <c r="P35" s="237">
        <v>0</v>
      </c>
      <c r="Q35" s="237">
        <f>ROUND(E35*P35,2)</f>
        <v>0</v>
      </c>
      <c r="R35" s="238"/>
      <c r="S35" s="238" t="s">
        <v>144</v>
      </c>
      <c r="T35" s="240" t="s">
        <v>145</v>
      </c>
      <c r="U35" s="223">
        <v>0</v>
      </c>
      <c r="V35" s="223">
        <f>ROUND(E35*U35,2)</f>
        <v>0</v>
      </c>
      <c r="W35" s="223"/>
      <c r="X35" s="223" t="s">
        <v>146</v>
      </c>
      <c r="Y35" s="223" t="s">
        <v>147</v>
      </c>
      <c r="Z35" s="213"/>
      <c r="AA35" s="213"/>
      <c r="AB35" s="213"/>
      <c r="AC35" s="213"/>
      <c r="AD35" s="213"/>
      <c r="AE35" s="213"/>
      <c r="AF35" s="213"/>
      <c r="AG35" s="213" t="s">
        <v>148</v>
      </c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3"/>
      <c r="BB35" s="213"/>
      <c r="BC35" s="213"/>
      <c r="BD35" s="213"/>
      <c r="BE35" s="213"/>
      <c r="BF35" s="213"/>
      <c r="BG35" s="213"/>
      <c r="BH35" s="213"/>
    </row>
    <row r="36" spans="1:60" ht="21.75" outlineLevel="2" x14ac:dyDescent="0.2">
      <c r="A36" s="220"/>
      <c r="B36" s="221"/>
      <c r="C36" s="246" t="s">
        <v>178</v>
      </c>
      <c r="D36" s="242"/>
      <c r="E36" s="242"/>
      <c r="F36" s="242"/>
      <c r="G36" s="242"/>
      <c r="H36" s="223"/>
      <c r="I36" s="223"/>
      <c r="J36" s="223"/>
      <c r="K36" s="223"/>
      <c r="L36" s="223"/>
      <c r="M36" s="223"/>
      <c r="N36" s="222"/>
      <c r="O36" s="222"/>
      <c r="P36" s="222"/>
      <c r="Q36" s="222"/>
      <c r="R36" s="223"/>
      <c r="S36" s="223"/>
      <c r="T36" s="223"/>
      <c r="U36" s="223"/>
      <c r="V36" s="223"/>
      <c r="W36" s="223"/>
      <c r="X36" s="223"/>
      <c r="Y36" s="223"/>
      <c r="Z36" s="213"/>
      <c r="AA36" s="213"/>
      <c r="AB36" s="213"/>
      <c r="AC36" s="213"/>
      <c r="AD36" s="213"/>
      <c r="AE36" s="213"/>
      <c r="AF36" s="213"/>
      <c r="AG36" s="213" t="s">
        <v>150</v>
      </c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41" t="str">
        <f>C36</f>
        <v>Náklady na přezkoumání podkladů objednatele o stavu inženýrských sítí probíhajících staveništěm nebo dotčenými stavbou i mimo území staveniště, kontrola vytýčení jejich skutečné trasy a provedení ochranných opatření pro zabezpečení stávajících inženýrských sítí.</v>
      </c>
      <c r="BB36" s="213"/>
      <c r="BC36" s="213"/>
      <c r="BD36" s="213"/>
      <c r="BE36" s="213"/>
      <c r="BF36" s="213"/>
      <c r="BG36" s="213"/>
      <c r="BH36" s="213"/>
    </row>
    <row r="37" spans="1:60" outlineLevel="2" x14ac:dyDescent="0.2">
      <c r="A37" s="220"/>
      <c r="B37" s="221"/>
      <c r="C37" s="248"/>
      <c r="D37" s="243"/>
      <c r="E37" s="243"/>
      <c r="F37" s="243"/>
      <c r="G37" s="243"/>
      <c r="H37" s="223"/>
      <c r="I37" s="223"/>
      <c r="J37" s="223"/>
      <c r="K37" s="223"/>
      <c r="L37" s="223"/>
      <c r="M37" s="223"/>
      <c r="N37" s="222"/>
      <c r="O37" s="222"/>
      <c r="P37" s="222"/>
      <c r="Q37" s="222"/>
      <c r="R37" s="223"/>
      <c r="S37" s="223"/>
      <c r="T37" s="223"/>
      <c r="U37" s="223"/>
      <c r="V37" s="223"/>
      <c r="W37" s="223"/>
      <c r="X37" s="223"/>
      <c r="Y37" s="223"/>
      <c r="Z37" s="213"/>
      <c r="AA37" s="213"/>
      <c r="AB37" s="213"/>
      <c r="AC37" s="213"/>
      <c r="AD37" s="213"/>
      <c r="AE37" s="213"/>
      <c r="AF37" s="213"/>
      <c r="AG37" s="213" t="s">
        <v>158</v>
      </c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13"/>
      <c r="BF37" s="213"/>
      <c r="BG37" s="213"/>
      <c r="BH37" s="213"/>
    </row>
    <row r="38" spans="1:60" outlineLevel="1" x14ac:dyDescent="0.2">
      <c r="A38" s="234">
        <v>8</v>
      </c>
      <c r="B38" s="235" t="s">
        <v>179</v>
      </c>
      <c r="C38" s="245" t="s">
        <v>180</v>
      </c>
      <c r="D38" s="236" t="s">
        <v>143</v>
      </c>
      <c r="E38" s="237">
        <v>1</v>
      </c>
      <c r="F38" s="238">
        <f>H38+J38</f>
        <v>0</v>
      </c>
      <c r="G38" s="238">
        <f>ROUND(E38*F38,2)</f>
        <v>0</v>
      </c>
      <c r="H38" s="239"/>
      <c r="I38" s="238">
        <f>ROUND(E38*H38,2)</f>
        <v>0</v>
      </c>
      <c r="J38" s="239"/>
      <c r="K38" s="238">
        <f>ROUND(E38*J38,2)</f>
        <v>0</v>
      </c>
      <c r="L38" s="238">
        <v>21</v>
      </c>
      <c r="M38" s="238">
        <f>G38*(1+L38/100)</f>
        <v>0</v>
      </c>
      <c r="N38" s="237">
        <v>0</v>
      </c>
      <c r="O38" s="237">
        <f>ROUND(E38*N38,2)</f>
        <v>0</v>
      </c>
      <c r="P38" s="237">
        <v>0</v>
      </c>
      <c r="Q38" s="237">
        <f>ROUND(E38*P38,2)</f>
        <v>0</v>
      </c>
      <c r="R38" s="238"/>
      <c r="S38" s="238" t="s">
        <v>144</v>
      </c>
      <c r="T38" s="240" t="s">
        <v>145</v>
      </c>
      <c r="U38" s="223">
        <v>0</v>
      </c>
      <c r="V38" s="223">
        <f>ROUND(E38*U38,2)</f>
        <v>0</v>
      </c>
      <c r="W38" s="223"/>
      <c r="X38" s="223" t="s">
        <v>146</v>
      </c>
      <c r="Y38" s="223" t="s">
        <v>147</v>
      </c>
      <c r="Z38" s="213"/>
      <c r="AA38" s="213"/>
      <c r="AB38" s="213"/>
      <c r="AC38" s="213"/>
      <c r="AD38" s="213"/>
      <c r="AE38" s="213"/>
      <c r="AF38" s="213"/>
      <c r="AG38" s="213" t="s">
        <v>148</v>
      </c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213"/>
      <c r="BF38" s="213"/>
      <c r="BG38" s="213"/>
      <c r="BH38" s="213"/>
    </row>
    <row r="39" spans="1:60" ht="32.6" outlineLevel="2" x14ac:dyDescent="0.2">
      <c r="A39" s="220"/>
      <c r="B39" s="221"/>
      <c r="C39" s="246" t="s">
        <v>181</v>
      </c>
      <c r="D39" s="242"/>
      <c r="E39" s="242"/>
      <c r="F39" s="242"/>
      <c r="G39" s="242"/>
      <c r="H39" s="223"/>
      <c r="I39" s="223"/>
      <c r="J39" s="223"/>
      <c r="K39" s="223"/>
      <c r="L39" s="223"/>
      <c r="M39" s="223"/>
      <c r="N39" s="222"/>
      <c r="O39" s="222"/>
      <c r="P39" s="222"/>
      <c r="Q39" s="222"/>
      <c r="R39" s="223"/>
      <c r="S39" s="223"/>
      <c r="T39" s="223"/>
      <c r="U39" s="223"/>
      <c r="V39" s="223"/>
      <c r="W39" s="223"/>
      <c r="X39" s="223"/>
      <c r="Y39" s="223"/>
      <c r="Z39" s="213"/>
      <c r="AA39" s="213"/>
      <c r="AB39" s="213"/>
      <c r="AC39" s="213"/>
      <c r="AD39" s="213"/>
      <c r="AE39" s="213"/>
      <c r="AF39" s="213"/>
      <c r="AG39" s="213" t="s">
        <v>150</v>
      </c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41" t="str">
        <f>C39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39" s="213"/>
      <c r="BC39" s="213"/>
      <c r="BD39" s="213"/>
      <c r="BE39" s="213"/>
      <c r="BF39" s="213"/>
      <c r="BG39" s="213"/>
      <c r="BH39" s="213"/>
    </row>
    <row r="40" spans="1:60" ht="21.75" outlineLevel="2" x14ac:dyDescent="0.2">
      <c r="A40" s="220"/>
      <c r="B40" s="221"/>
      <c r="C40" s="247" t="s">
        <v>182</v>
      </c>
      <c r="D40" s="224"/>
      <c r="E40" s="225">
        <v>1</v>
      </c>
      <c r="F40" s="223"/>
      <c r="G40" s="223"/>
      <c r="H40" s="223"/>
      <c r="I40" s="223"/>
      <c r="J40" s="223"/>
      <c r="K40" s="223"/>
      <c r="L40" s="223"/>
      <c r="M40" s="223"/>
      <c r="N40" s="222"/>
      <c r="O40" s="222"/>
      <c r="P40" s="222"/>
      <c r="Q40" s="222"/>
      <c r="R40" s="223"/>
      <c r="S40" s="223"/>
      <c r="T40" s="223"/>
      <c r="U40" s="223"/>
      <c r="V40" s="223"/>
      <c r="W40" s="223"/>
      <c r="X40" s="223"/>
      <c r="Y40" s="223"/>
      <c r="Z40" s="213"/>
      <c r="AA40" s="213"/>
      <c r="AB40" s="213"/>
      <c r="AC40" s="213"/>
      <c r="AD40" s="213"/>
      <c r="AE40" s="213"/>
      <c r="AF40" s="213"/>
      <c r="AG40" s="213" t="s">
        <v>152</v>
      </c>
      <c r="AH40" s="213">
        <v>0</v>
      </c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</row>
    <row r="41" spans="1:60" outlineLevel="2" x14ac:dyDescent="0.2">
      <c r="A41" s="220"/>
      <c r="B41" s="221"/>
      <c r="C41" s="248"/>
      <c r="D41" s="243"/>
      <c r="E41" s="243"/>
      <c r="F41" s="243"/>
      <c r="G41" s="243"/>
      <c r="H41" s="223"/>
      <c r="I41" s="223"/>
      <c r="J41" s="223"/>
      <c r="K41" s="223"/>
      <c r="L41" s="223"/>
      <c r="M41" s="223"/>
      <c r="N41" s="222"/>
      <c r="O41" s="222"/>
      <c r="P41" s="222"/>
      <c r="Q41" s="222"/>
      <c r="R41" s="223"/>
      <c r="S41" s="223"/>
      <c r="T41" s="223"/>
      <c r="U41" s="223"/>
      <c r="V41" s="223"/>
      <c r="W41" s="223"/>
      <c r="X41" s="223"/>
      <c r="Y41" s="223"/>
      <c r="Z41" s="213"/>
      <c r="AA41" s="213"/>
      <c r="AB41" s="213"/>
      <c r="AC41" s="213"/>
      <c r="AD41" s="213"/>
      <c r="AE41" s="213"/>
      <c r="AF41" s="213"/>
      <c r="AG41" s="213" t="s">
        <v>158</v>
      </c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213"/>
      <c r="BC41" s="213"/>
      <c r="BD41" s="213"/>
      <c r="BE41" s="213"/>
      <c r="BF41" s="213"/>
      <c r="BG41" s="213"/>
      <c r="BH41" s="213"/>
    </row>
    <row r="42" spans="1:60" outlineLevel="1" x14ac:dyDescent="0.2">
      <c r="A42" s="234">
        <v>9</v>
      </c>
      <c r="B42" s="235" t="s">
        <v>183</v>
      </c>
      <c r="C42" s="245" t="s">
        <v>184</v>
      </c>
      <c r="D42" s="236" t="s">
        <v>164</v>
      </c>
      <c r="E42" s="237">
        <v>1</v>
      </c>
      <c r="F42" s="238">
        <f>H42+J42</f>
        <v>0</v>
      </c>
      <c r="G42" s="238">
        <f>ROUND(E42*F42,2)</f>
        <v>0</v>
      </c>
      <c r="H42" s="239"/>
      <c r="I42" s="238">
        <f>ROUND(E42*H42,2)</f>
        <v>0</v>
      </c>
      <c r="J42" s="239"/>
      <c r="K42" s="238">
        <f>ROUND(E42*J42,2)</f>
        <v>0</v>
      </c>
      <c r="L42" s="238">
        <v>21</v>
      </c>
      <c r="M42" s="238">
        <f>G42*(1+L42/100)</f>
        <v>0</v>
      </c>
      <c r="N42" s="237">
        <v>0</v>
      </c>
      <c r="O42" s="237">
        <f>ROUND(E42*N42,2)</f>
        <v>0</v>
      </c>
      <c r="P42" s="237">
        <v>0</v>
      </c>
      <c r="Q42" s="237">
        <f>ROUND(E42*P42,2)</f>
        <v>0</v>
      </c>
      <c r="R42" s="238"/>
      <c r="S42" s="238" t="s">
        <v>144</v>
      </c>
      <c r="T42" s="240" t="s">
        <v>145</v>
      </c>
      <c r="U42" s="223">
        <v>0</v>
      </c>
      <c r="V42" s="223">
        <f>ROUND(E42*U42,2)</f>
        <v>0</v>
      </c>
      <c r="W42" s="223"/>
      <c r="X42" s="223" t="s">
        <v>146</v>
      </c>
      <c r="Y42" s="223" t="s">
        <v>147</v>
      </c>
      <c r="Z42" s="213"/>
      <c r="AA42" s="213"/>
      <c r="AB42" s="213"/>
      <c r="AC42" s="213"/>
      <c r="AD42" s="213"/>
      <c r="AE42" s="213"/>
      <c r="AF42" s="213"/>
      <c r="AG42" s="213" t="s">
        <v>148</v>
      </c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3"/>
      <c r="BD42" s="213"/>
      <c r="BE42" s="213"/>
      <c r="BF42" s="213"/>
      <c r="BG42" s="213"/>
      <c r="BH42" s="213"/>
    </row>
    <row r="43" spans="1:60" ht="32.6" outlineLevel="2" x14ac:dyDescent="0.2">
      <c r="A43" s="220"/>
      <c r="B43" s="221"/>
      <c r="C43" s="246" t="s">
        <v>185</v>
      </c>
      <c r="D43" s="242"/>
      <c r="E43" s="242"/>
      <c r="F43" s="242"/>
      <c r="G43" s="242"/>
      <c r="H43" s="223"/>
      <c r="I43" s="223"/>
      <c r="J43" s="223"/>
      <c r="K43" s="223"/>
      <c r="L43" s="223"/>
      <c r="M43" s="223"/>
      <c r="N43" s="222"/>
      <c r="O43" s="222"/>
      <c r="P43" s="222"/>
      <c r="Q43" s="222"/>
      <c r="R43" s="223"/>
      <c r="S43" s="223"/>
      <c r="T43" s="223"/>
      <c r="U43" s="223"/>
      <c r="V43" s="223"/>
      <c r="W43" s="223"/>
      <c r="X43" s="223"/>
      <c r="Y43" s="223"/>
      <c r="Z43" s="213"/>
      <c r="AA43" s="213"/>
      <c r="AB43" s="213"/>
      <c r="AC43" s="213"/>
      <c r="AD43" s="213"/>
      <c r="AE43" s="213"/>
      <c r="AF43" s="213"/>
      <c r="AG43" s="213" t="s">
        <v>150</v>
      </c>
      <c r="AH43" s="213"/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  <c r="AY43" s="213"/>
      <c r="AZ43" s="213"/>
      <c r="BA43" s="241" t="str">
        <f>C43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43" s="213"/>
      <c r="BC43" s="213"/>
      <c r="BD43" s="213"/>
      <c r="BE43" s="213"/>
      <c r="BF43" s="213"/>
      <c r="BG43" s="213"/>
      <c r="BH43" s="213"/>
    </row>
    <row r="44" spans="1:60" outlineLevel="2" x14ac:dyDescent="0.2">
      <c r="A44" s="220"/>
      <c r="B44" s="221"/>
      <c r="C44" s="247" t="s">
        <v>186</v>
      </c>
      <c r="D44" s="224"/>
      <c r="E44" s="225">
        <v>1</v>
      </c>
      <c r="F44" s="223"/>
      <c r="G44" s="223"/>
      <c r="H44" s="223"/>
      <c r="I44" s="223"/>
      <c r="J44" s="223"/>
      <c r="K44" s="223"/>
      <c r="L44" s="223"/>
      <c r="M44" s="223"/>
      <c r="N44" s="222"/>
      <c r="O44" s="222"/>
      <c r="P44" s="222"/>
      <c r="Q44" s="222"/>
      <c r="R44" s="223"/>
      <c r="S44" s="223"/>
      <c r="T44" s="223"/>
      <c r="U44" s="223"/>
      <c r="V44" s="223"/>
      <c r="W44" s="223"/>
      <c r="X44" s="223"/>
      <c r="Y44" s="223"/>
      <c r="Z44" s="213"/>
      <c r="AA44" s="213"/>
      <c r="AB44" s="213"/>
      <c r="AC44" s="213"/>
      <c r="AD44" s="213"/>
      <c r="AE44" s="213"/>
      <c r="AF44" s="213"/>
      <c r="AG44" s="213" t="s">
        <v>152</v>
      </c>
      <c r="AH44" s="213">
        <v>0</v>
      </c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3"/>
      <c r="BA44" s="213"/>
      <c r="BB44" s="213"/>
      <c r="BC44" s="213"/>
      <c r="BD44" s="213"/>
      <c r="BE44" s="213"/>
      <c r="BF44" s="213"/>
      <c r="BG44" s="213"/>
      <c r="BH44" s="213"/>
    </row>
    <row r="45" spans="1:60" outlineLevel="2" x14ac:dyDescent="0.2">
      <c r="A45" s="220"/>
      <c r="B45" s="221"/>
      <c r="C45" s="248"/>
      <c r="D45" s="243"/>
      <c r="E45" s="243"/>
      <c r="F45" s="243"/>
      <c r="G45" s="243"/>
      <c r="H45" s="223"/>
      <c r="I45" s="223"/>
      <c r="J45" s="223"/>
      <c r="K45" s="223"/>
      <c r="L45" s="223"/>
      <c r="M45" s="223"/>
      <c r="N45" s="222"/>
      <c r="O45" s="222"/>
      <c r="P45" s="222"/>
      <c r="Q45" s="222"/>
      <c r="R45" s="223"/>
      <c r="S45" s="223"/>
      <c r="T45" s="223"/>
      <c r="U45" s="223"/>
      <c r="V45" s="223"/>
      <c r="W45" s="223"/>
      <c r="X45" s="223"/>
      <c r="Y45" s="223"/>
      <c r="Z45" s="213"/>
      <c r="AA45" s="213"/>
      <c r="AB45" s="213"/>
      <c r="AC45" s="213"/>
      <c r="AD45" s="213"/>
      <c r="AE45" s="213"/>
      <c r="AF45" s="213"/>
      <c r="AG45" s="213" t="s">
        <v>158</v>
      </c>
      <c r="AH45" s="213"/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  <c r="AY45" s="213"/>
      <c r="AZ45" s="213"/>
      <c r="BA45" s="213"/>
      <c r="BB45" s="213"/>
      <c r="BC45" s="213"/>
      <c r="BD45" s="213"/>
      <c r="BE45" s="213"/>
      <c r="BF45" s="213"/>
      <c r="BG45" s="213"/>
      <c r="BH45" s="213"/>
    </row>
    <row r="46" spans="1:60" outlineLevel="1" x14ac:dyDescent="0.2">
      <c r="A46" s="234">
        <v>10</v>
      </c>
      <c r="B46" s="235" t="s">
        <v>187</v>
      </c>
      <c r="C46" s="245" t="s">
        <v>188</v>
      </c>
      <c r="D46" s="236" t="s">
        <v>143</v>
      </c>
      <c r="E46" s="237">
        <v>1</v>
      </c>
      <c r="F46" s="238">
        <f>H46+J46</f>
        <v>0</v>
      </c>
      <c r="G46" s="238">
        <f>ROUND(E46*F46,2)</f>
        <v>0</v>
      </c>
      <c r="H46" s="239"/>
      <c r="I46" s="238">
        <f>ROUND(E46*H46,2)</f>
        <v>0</v>
      </c>
      <c r="J46" s="239"/>
      <c r="K46" s="238">
        <f>ROUND(E46*J46,2)</f>
        <v>0</v>
      </c>
      <c r="L46" s="238">
        <v>21</v>
      </c>
      <c r="M46" s="238">
        <f>G46*(1+L46/100)</f>
        <v>0</v>
      </c>
      <c r="N46" s="237">
        <v>0</v>
      </c>
      <c r="O46" s="237">
        <f>ROUND(E46*N46,2)</f>
        <v>0</v>
      </c>
      <c r="P46" s="237">
        <v>0</v>
      </c>
      <c r="Q46" s="237">
        <f>ROUND(E46*P46,2)</f>
        <v>0</v>
      </c>
      <c r="R46" s="238"/>
      <c r="S46" s="238" t="s">
        <v>144</v>
      </c>
      <c r="T46" s="240" t="s">
        <v>145</v>
      </c>
      <c r="U46" s="223">
        <v>0</v>
      </c>
      <c r="V46" s="223">
        <f>ROUND(E46*U46,2)</f>
        <v>0</v>
      </c>
      <c r="W46" s="223"/>
      <c r="X46" s="223" t="s">
        <v>146</v>
      </c>
      <c r="Y46" s="223" t="s">
        <v>147</v>
      </c>
      <c r="Z46" s="213"/>
      <c r="AA46" s="213"/>
      <c r="AB46" s="213"/>
      <c r="AC46" s="213"/>
      <c r="AD46" s="213"/>
      <c r="AE46" s="213"/>
      <c r="AF46" s="213"/>
      <c r="AG46" s="213" t="s">
        <v>148</v>
      </c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3"/>
      <c r="AY46" s="213"/>
      <c r="AZ46" s="213"/>
      <c r="BA46" s="213"/>
      <c r="BB46" s="213"/>
      <c r="BC46" s="213"/>
      <c r="BD46" s="213"/>
      <c r="BE46" s="213"/>
      <c r="BF46" s="213"/>
      <c r="BG46" s="213"/>
      <c r="BH46" s="213"/>
    </row>
    <row r="47" spans="1:60" outlineLevel="2" x14ac:dyDescent="0.2">
      <c r="A47" s="220"/>
      <c r="B47" s="221"/>
      <c r="C47" s="246" t="s">
        <v>189</v>
      </c>
      <c r="D47" s="242"/>
      <c r="E47" s="242"/>
      <c r="F47" s="242"/>
      <c r="G47" s="242"/>
      <c r="H47" s="223"/>
      <c r="I47" s="223"/>
      <c r="J47" s="223"/>
      <c r="K47" s="223"/>
      <c r="L47" s="223"/>
      <c r="M47" s="223"/>
      <c r="N47" s="222"/>
      <c r="O47" s="222"/>
      <c r="P47" s="222"/>
      <c r="Q47" s="222"/>
      <c r="R47" s="223"/>
      <c r="S47" s="223"/>
      <c r="T47" s="223"/>
      <c r="U47" s="223"/>
      <c r="V47" s="223"/>
      <c r="W47" s="223"/>
      <c r="X47" s="223"/>
      <c r="Y47" s="223"/>
      <c r="Z47" s="213"/>
      <c r="AA47" s="213"/>
      <c r="AB47" s="213"/>
      <c r="AC47" s="213"/>
      <c r="AD47" s="213"/>
      <c r="AE47" s="213"/>
      <c r="AF47" s="213"/>
      <c r="AG47" s="213" t="s">
        <v>150</v>
      </c>
      <c r="AH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241" t="str">
        <f>C47</f>
        <v>Náklady zhotovitele, které vzniknou v souvislosti s povinnostmi zhotovitele při předání a převzetí díla.</v>
      </c>
      <c r="BB47" s="213"/>
      <c r="BC47" s="213"/>
      <c r="BD47" s="213"/>
      <c r="BE47" s="213"/>
      <c r="BF47" s="213"/>
      <c r="BG47" s="213"/>
      <c r="BH47" s="213"/>
    </row>
    <row r="48" spans="1:60" outlineLevel="2" x14ac:dyDescent="0.2">
      <c r="A48" s="220"/>
      <c r="B48" s="221"/>
      <c r="C48" s="248"/>
      <c r="D48" s="243"/>
      <c r="E48" s="243"/>
      <c r="F48" s="243"/>
      <c r="G48" s="243"/>
      <c r="H48" s="223"/>
      <c r="I48" s="223"/>
      <c r="J48" s="223"/>
      <c r="K48" s="223"/>
      <c r="L48" s="223"/>
      <c r="M48" s="223"/>
      <c r="N48" s="222"/>
      <c r="O48" s="222"/>
      <c r="P48" s="222"/>
      <c r="Q48" s="222"/>
      <c r="R48" s="223"/>
      <c r="S48" s="223"/>
      <c r="T48" s="223"/>
      <c r="U48" s="223"/>
      <c r="V48" s="223"/>
      <c r="W48" s="223"/>
      <c r="X48" s="223"/>
      <c r="Y48" s="223"/>
      <c r="Z48" s="213"/>
      <c r="AA48" s="213"/>
      <c r="AB48" s="213"/>
      <c r="AC48" s="213"/>
      <c r="AD48" s="213"/>
      <c r="AE48" s="213"/>
      <c r="AF48" s="213"/>
      <c r="AG48" s="213" t="s">
        <v>158</v>
      </c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  <c r="BF48" s="213"/>
      <c r="BG48" s="213"/>
      <c r="BH48" s="213"/>
    </row>
    <row r="49" spans="1:60" outlineLevel="1" x14ac:dyDescent="0.2">
      <c r="A49" s="234">
        <v>11</v>
      </c>
      <c r="B49" s="235" t="s">
        <v>190</v>
      </c>
      <c r="C49" s="245" t="s">
        <v>191</v>
      </c>
      <c r="D49" s="236" t="s">
        <v>143</v>
      </c>
      <c r="E49" s="237">
        <v>1</v>
      </c>
      <c r="F49" s="238">
        <f>H49+J49</f>
        <v>0</v>
      </c>
      <c r="G49" s="238">
        <f>ROUND(E49*F49,2)</f>
        <v>0</v>
      </c>
      <c r="H49" s="239"/>
      <c r="I49" s="238">
        <f>ROUND(E49*H49,2)</f>
        <v>0</v>
      </c>
      <c r="J49" s="239"/>
      <c r="K49" s="238">
        <f>ROUND(E49*J49,2)</f>
        <v>0</v>
      </c>
      <c r="L49" s="238">
        <v>21</v>
      </c>
      <c r="M49" s="238">
        <f>G49*(1+L49/100)</f>
        <v>0</v>
      </c>
      <c r="N49" s="237">
        <v>0</v>
      </c>
      <c r="O49" s="237">
        <f>ROUND(E49*N49,2)</f>
        <v>0</v>
      </c>
      <c r="P49" s="237">
        <v>0</v>
      </c>
      <c r="Q49" s="237">
        <f>ROUND(E49*P49,2)</f>
        <v>0</v>
      </c>
      <c r="R49" s="238"/>
      <c r="S49" s="238" t="s">
        <v>144</v>
      </c>
      <c r="T49" s="240" t="s">
        <v>145</v>
      </c>
      <c r="U49" s="223">
        <v>0</v>
      </c>
      <c r="V49" s="223">
        <f>ROUND(E49*U49,2)</f>
        <v>0</v>
      </c>
      <c r="W49" s="223"/>
      <c r="X49" s="223" t="s">
        <v>146</v>
      </c>
      <c r="Y49" s="223" t="s">
        <v>147</v>
      </c>
      <c r="Z49" s="213"/>
      <c r="AA49" s="213"/>
      <c r="AB49" s="213"/>
      <c r="AC49" s="213"/>
      <c r="AD49" s="213"/>
      <c r="AE49" s="213"/>
      <c r="AF49" s="213"/>
      <c r="AG49" s="213" t="s">
        <v>148</v>
      </c>
      <c r="AH49" s="213"/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  <c r="BF49" s="213"/>
      <c r="BG49" s="213"/>
      <c r="BH49" s="213"/>
    </row>
    <row r="50" spans="1:60" outlineLevel="2" x14ac:dyDescent="0.2">
      <c r="A50" s="220"/>
      <c r="B50" s="221"/>
      <c r="C50" s="246" t="s">
        <v>192</v>
      </c>
      <c r="D50" s="242"/>
      <c r="E50" s="242"/>
      <c r="F50" s="242"/>
      <c r="G50" s="242"/>
      <c r="H50" s="223"/>
      <c r="I50" s="223"/>
      <c r="J50" s="223"/>
      <c r="K50" s="223"/>
      <c r="L50" s="223"/>
      <c r="M50" s="223"/>
      <c r="N50" s="222"/>
      <c r="O50" s="222"/>
      <c r="P50" s="222"/>
      <c r="Q50" s="222"/>
      <c r="R50" s="223"/>
      <c r="S50" s="223"/>
      <c r="T50" s="223"/>
      <c r="U50" s="223"/>
      <c r="V50" s="223"/>
      <c r="W50" s="223"/>
      <c r="X50" s="223"/>
      <c r="Y50" s="223"/>
      <c r="Z50" s="213"/>
      <c r="AA50" s="213"/>
      <c r="AB50" s="213"/>
      <c r="AC50" s="213"/>
      <c r="AD50" s="213"/>
      <c r="AE50" s="213"/>
      <c r="AF50" s="213"/>
      <c r="AG50" s="213" t="s">
        <v>150</v>
      </c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3"/>
      <c r="AY50" s="213"/>
      <c r="AZ50" s="213"/>
      <c r="BA50" s="241" t="str">
        <f>C50</f>
        <v>Náklady na provedení skutečného zaměření stavby v rozsahu nezbytném pro zápis změny do katastru nemovitostí.</v>
      </c>
      <c r="BB50" s="213"/>
      <c r="BC50" s="213"/>
      <c r="BD50" s="213"/>
      <c r="BE50" s="213"/>
      <c r="BF50" s="213"/>
      <c r="BG50" s="213"/>
      <c r="BH50" s="213"/>
    </row>
    <row r="51" spans="1:60" outlineLevel="2" x14ac:dyDescent="0.2">
      <c r="A51" s="220"/>
      <c r="B51" s="221"/>
      <c r="C51" s="247" t="s">
        <v>193</v>
      </c>
      <c r="D51" s="224"/>
      <c r="E51" s="225">
        <v>1</v>
      </c>
      <c r="F51" s="223"/>
      <c r="G51" s="223"/>
      <c r="H51" s="223"/>
      <c r="I51" s="223"/>
      <c r="J51" s="223"/>
      <c r="K51" s="223"/>
      <c r="L51" s="223"/>
      <c r="M51" s="223"/>
      <c r="N51" s="222"/>
      <c r="O51" s="222"/>
      <c r="P51" s="222"/>
      <c r="Q51" s="222"/>
      <c r="R51" s="223"/>
      <c r="S51" s="223"/>
      <c r="T51" s="223"/>
      <c r="U51" s="223"/>
      <c r="V51" s="223"/>
      <c r="W51" s="223"/>
      <c r="X51" s="223"/>
      <c r="Y51" s="223"/>
      <c r="Z51" s="213"/>
      <c r="AA51" s="213"/>
      <c r="AB51" s="213"/>
      <c r="AC51" s="213"/>
      <c r="AD51" s="213"/>
      <c r="AE51" s="213"/>
      <c r="AF51" s="213"/>
      <c r="AG51" s="213" t="s">
        <v>152</v>
      </c>
      <c r="AH51" s="213">
        <v>0</v>
      </c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213"/>
      <c r="AW51" s="213"/>
      <c r="AX51" s="213"/>
      <c r="AY51" s="213"/>
      <c r="AZ51" s="213"/>
      <c r="BA51" s="213"/>
      <c r="BB51" s="213"/>
      <c r="BC51" s="213"/>
      <c r="BD51" s="213"/>
      <c r="BE51" s="213"/>
      <c r="BF51" s="213"/>
      <c r="BG51" s="213"/>
      <c r="BH51" s="213"/>
    </row>
    <row r="52" spans="1:60" outlineLevel="2" x14ac:dyDescent="0.2">
      <c r="A52" s="220"/>
      <c r="B52" s="221"/>
      <c r="C52" s="248"/>
      <c r="D52" s="243"/>
      <c r="E52" s="243"/>
      <c r="F52" s="243"/>
      <c r="G52" s="243"/>
      <c r="H52" s="223"/>
      <c r="I52" s="223"/>
      <c r="J52" s="223"/>
      <c r="K52" s="223"/>
      <c r="L52" s="223"/>
      <c r="M52" s="223"/>
      <c r="N52" s="222"/>
      <c r="O52" s="222"/>
      <c r="P52" s="222"/>
      <c r="Q52" s="222"/>
      <c r="R52" s="223"/>
      <c r="S52" s="223"/>
      <c r="T52" s="223"/>
      <c r="U52" s="223"/>
      <c r="V52" s="223"/>
      <c r="W52" s="223"/>
      <c r="X52" s="223"/>
      <c r="Y52" s="223"/>
      <c r="Z52" s="213"/>
      <c r="AA52" s="213"/>
      <c r="AB52" s="213"/>
      <c r="AC52" s="213"/>
      <c r="AD52" s="213"/>
      <c r="AE52" s="213"/>
      <c r="AF52" s="213"/>
      <c r="AG52" s="213" t="s">
        <v>158</v>
      </c>
      <c r="AH52" s="213"/>
      <c r="AI52" s="213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213"/>
      <c r="AW52" s="213"/>
      <c r="AX52" s="213"/>
      <c r="AY52" s="213"/>
      <c r="AZ52" s="213"/>
      <c r="BA52" s="213"/>
      <c r="BB52" s="213"/>
      <c r="BC52" s="213"/>
      <c r="BD52" s="213"/>
      <c r="BE52" s="213"/>
      <c r="BF52" s="213"/>
      <c r="BG52" s="213"/>
      <c r="BH52" s="213"/>
    </row>
    <row r="53" spans="1:60" outlineLevel="1" x14ac:dyDescent="0.2">
      <c r="A53" s="234">
        <v>12</v>
      </c>
      <c r="B53" s="235" t="s">
        <v>194</v>
      </c>
      <c r="C53" s="245" t="s">
        <v>195</v>
      </c>
      <c r="D53" s="236" t="s">
        <v>164</v>
      </c>
      <c r="E53" s="237">
        <v>1</v>
      </c>
      <c r="F53" s="238">
        <f>H53+J53</f>
        <v>0</v>
      </c>
      <c r="G53" s="238">
        <f>ROUND(E53*F53,2)</f>
        <v>0</v>
      </c>
      <c r="H53" s="239"/>
      <c r="I53" s="238">
        <f>ROUND(E53*H53,2)</f>
        <v>0</v>
      </c>
      <c r="J53" s="239"/>
      <c r="K53" s="238">
        <f>ROUND(E53*J53,2)</f>
        <v>0</v>
      </c>
      <c r="L53" s="238">
        <v>21</v>
      </c>
      <c r="M53" s="238">
        <f>G53*(1+L53/100)</f>
        <v>0</v>
      </c>
      <c r="N53" s="237">
        <v>0</v>
      </c>
      <c r="O53" s="237">
        <f>ROUND(E53*N53,2)</f>
        <v>0</v>
      </c>
      <c r="P53" s="237">
        <v>0</v>
      </c>
      <c r="Q53" s="237">
        <f>ROUND(E53*P53,2)</f>
        <v>0</v>
      </c>
      <c r="R53" s="238"/>
      <c r="S53" s="238" t="s">
        <v>196</v>
      </c>
      <c r="T53" s="240" t="s">
        <v>145</v>
      </c>
      <c r="U53" s="223">
        <v>0</v>
      </c>
      <c r="V53" s="223">
        <f>ROUND(E53*U53,2)</f>
        <v>0</v>
      </c>
      <c r="W53" s="223"/>
      <c r="X53" s="223" t="s">
        <v>146</v>
      </c>
      <c r="Y53" s="223" t="s">
        <v>147</v>
      </c>
      <c r="Z53" s="213"/>
      <c r="AA53" s="213"/>
      <c r="AB53" s="213"/>
      <c r="AC53" s="213"/>
      <c r="AD53" s="213"/>
      <c r="AE53" s="213"/>
      <c r="AF53" s="213"/>
      <c r="AG53" s="213" t="s">
        <v>148</v>
      </c>
      <c r="AH53" s="213"/>
      <c r="AI53" s="213"/>
      <c r="AJ53" s="213"/>
      <c r="AK53" s="213"/>
      <c r="AL53" s="213"/>
      <c r="AM53" s="213"/>
      <c r="AN53" s="213"/>
      <c r="AO53" s="213"/>
      <c r="AP53" s="213"/>
      <c r="AQ53" s="213"/>
      <c r="AR53" s="213"/>
      <c r="AS53" s="213"/>
      <c r="AT53" s="213"/>
      <c r="AU53" s="213"/>
      <c r="AV53" s="213"/>
      <c r="AW53" s="213"/>
      <c r="AX53" s="213"/>
      <c r="AY53" s="213"/>
      <c r="AZ53" s="213"/>
      <c r="BA53" s="213"/>
      <c r="BB53" s="213"/>
      <c r="BC53" s="213"/>
      <c r="BD53" s="213"/>
      <c r="BE53" s="213"/>
      <c r="BF53" s="213"/>
      <c r="BG53" s="213"/>
      <c r="BH53" s="213"/>
    </row>
    <row r="54" spans="1:60" ht="32.6" outlineLevel="2" x14ac:dyDescent="0.2">
      <c r="A54" s="220"/>
      <c r="B54" s="221"/>
      <c r="C54" s="246" t="s">
        <v>197</v>
      </c>
      <c r="D54" s="242"/>
      <c r="E54" s="242"/>
      <c r="F54" s="242"/>
      <c r="G54" s="242"/>
      <c r="H54" s="223"/>
      <c r="I54" s="223"/>
      <c r="J54" s="223"/>
      <c r="K54" s="223"/>
      <c r="L54" s="223"/>
      <c r="M54" s="223"/>
      <c r="N54" s="222"/>
      <c r="O54" s="222"/>
      <c r="P54" s="222"/>
      <c r="Q54" s="222"/>
      <c r="R54" s="223"/>
      <c r="S54" s="223"/>
      <c r="T54" s="223"/>
      <c r="U54" s="223"/>
      <c r="V54" s="223"/>
      <c r="W54" s="223"/>
      <c r="X54" s="223"/>
      <c r="Y54" s="223"/>
      <c r="Z54" s="213"/>
      <c r="AA54" s="213"/>
      <c r="AB54" s="213"/>
      <c r="AC54" s="213"/>
      <c r="AD54" s="213"/>
      <c r="AE54" s="213"/>
      <c r="AF54" s="213"/>
      <c r="AG54" s="213" t="s">
        <v>150</v>
      </c>
      <c r="AH54" s="213"/>
      <c r="AI54" s="213"/>
      <c r="AJ54" s="213"/>
      <c r="AK54" s="213"/>
      <c r="AL54" s="213"/>
      <c r="AM54" s="213"/>
      <c r="AN54" s="213"/>
      <c r="AO54" s="213"/>
      <c r="AP54" s="213"/>
      <c r="AQ54" s="213"/>
      <c r="AR54" s="213"/>
      <c r="AS54" s="213"/>
      <c r="AT54" s="213"/>
      <c r="AU54" s="213"/>
      <c r="AV54" s="213"/>
      <c r="AW54" s="213"/>
      <c r="AX54" s="213"/>
      <c r="AY54" s="213"/>
      <c r="AZ54" s="213"/>
      <c r="BA54" s="241" t="str">
        <f>C54</f>
        <v>Náklady na ztížené podmínky provádění tam, kde jsou stavební práce zcela nebo zčásti omezovány provozem jiných osob. Jde zejména o zvýšené náklady související s omezením provozem v areálu objednatele nebo o náklady v důsledku nezbytného respektování stávající dopravy ovlivňující stavební práce.</v>
      </c>
      <c r="BB54" s="213"/>
      <c r="BC54" s="213"/>
      <c r="BD54" s="213"/>
      <c r="BE54" s="213"/>
      <c r="BF54" s="213"/>
      <c r="BG54" s="213"/>
      <c r="BH54" s="213"/>
    </row>
    <row r="55" spans="1:60" outlineLevel="2" x14ac:dyDescent="0.2">
      <c r="A55" s="220"/>
      <c r="B55" s="221"/>
      <c r="C55" s="247" t="s">
        <v>198</v>
      </c>
      <c r="D55" s="224"/>
      <c r="E55" s="225">
        <v>1</v>
      </c>
      <c r="F55" s="223"/>
      <c r="G55" s="223"/>
      <c r="H55" s="223"/>
      <c r="I55" s="223"/>
      <c r="J55" s="223"/>
      <c r="K55" s="223"/>
      <c r="L55" s="223"/>
      <c r="M55" s="223"/>
      <c r="N55" s="222"/>
      <c r="O55" s="222"/>
      <c r="P55" s="222"/>
      <c r="Q55" s="222"/>
      <c r="R55" s="223"/>
      <c r="S55" s="223"/>
      <c r="T55" s="223"/>
      <c r="U55" s="223"/>
      <c r="V55" s="223"/>
      <c r="W55" s="223"/>
      <c r="X55" s="223"/>
      <c r="Y55" s="223"/>
      <c r="Z55" s="213"/>
      <c r="AA55" s="213"/>
      <c r="AB55" s="213"/>
      <c r="AC55" s="213"/>
      <c r="AD55" s="213"/>
      <c r="AE55" s="213"/>
      <c r="AF55" s="213"/>
      <c r="AG55" s="213" t="s">
        <v>152</v>
      </c>
      <c r="AH55" s="213">
        <v>0</v>
      </c>
      <c r="AI55" s="213"/>
      <c r="AJ55" s="213"/>
      <c r="AK55" s="213"/>
      <c r="AL55" s="213"/>
      <c r="AM55" s="213"/>
      <c r="AN55" s="213"/>
      <c r="AO55" s="213"/>
      <c r="AP55" s="213"/>
      <c r="AQ55" s="213"/>
      <c r="AR55" s="213"/>
      <c r="AS55" s="213"/>
      <c r="AT55" s="213"/>
      <c r="AU55" s="213"/>
      <c r="AV55" s="213"/>
      <c r="AW55" s="213"/>
      <c r="AX55" s="213"/>
      <c r="AY55" s="213"/>
      <c r="AZ55" s="213"/>
      <c r="BA55" s="213"/>
      <c r="BB55" s="213"/>
      <c r="BC55" s="213"/>
      <c r="BD55" s="213"/>
      <c r="BE55" s="213"/>
      <c r="BF55" s="213"/>
      <c r="BG55" s="213"/>
      <c r="BH55" s="213"/>
    </row>
    <row r="56" spans="1:60" outlineLevel="2" x14ac:dyDescent="0.2">
      <c r="A56" s="220"/>
      <c r="B56" s="221"/>
      <c r="C56" s="248"/>
      <c r="D56" s="243"/>
      <c r="E56" s="243"/>
      <c r="F56" s="243"/>
      <c r="G56" s="243"/>
      <c r="H56" s="223"/>
      <c r="I56" s="223"/>
      <c r="J56" s="223"/>
      <c r="K56" s="223"/>
      <c r="L56" s="223"/>
      <c r="M56" s="223"/>
      <c r="N56" s="222"/>
      <c r="O56" s="222"/>
      <c r="P56" s="222"/>
      <c r="Q56" s="222"/>
      <c r="R56" s="223"/>
      <c r="S56" s="223"/>
      <c r="T56" s="223"/>
      <c r="U56" s="223"/>
      <c r="V56" s="223"/>
      <c r="W56" s="223"/>
      <c r="X56" s="223"/>
      <c r="Y56" s="223"/>
      <c r="Z56" s="213"/>
      <c r="AA56" s="213"/>
      <c r="AB56" s="213"/>
      <c r="AC56" s="213"/>
      <c r="AD56" s="213"/>
      <c r="AE56" s="213"/>
      <c r="AF56" s="213"/>
      <c r="AG56" s="213" t="s">
        <v>158</v>
      </c>
      <c r="AH56" s="213"/>
      <c r="AI56" s="213"/>
      <c r="AJ56" s="213"/>
      <c r="AK56" s="213"/>
      <c r="AL56" s="213"/>
      <c r="AM56" s="213"/>
      <c r="AN56" s="213"/>
      <c r="AO56" s="213"/>
      <c r="AP56" s="213"/>
      <c r="AQ56" s="213"/>
      <c r="AR56" s="213"/>
      <c r="AS56" s="213"/>
      <c r="AT56" s="213"/>
      <c r="AU56" s="213"/>
      <c r="AV56" s="213"/>
      <c r="AW56" s="213"/>
      <c r="AX56" s="213"/>
      <c r="AY56" s="213"/>
      <c r="AZ56" s="213"/>
      <c r="BA56" s="213"/>
      <c r="BB56" s="213"/>
      <c r="BC56" s="213"/>
      <c r="BD56" s="213"/>
      <c r="BE56" s="213"/>
      <c r="BF56" s="213"/>
      <c r="BG56" s="213"/>
      <c r="BH56" s="213"/>
    </row>
    <row r="57" spans="1:60" x14ac:dyDescent="0.2">
      <c r="A57" s="3"/>
      <c r="B57" s="4"/>
      <c r="C57" s="249"/>
      <c r="D57" s="6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AE57">
        <v>12</v>
      </c>
      <c r="AF57">
        <v>21</v>
      </c>
      <c r="AG57" t="s">
        <v>125</v>
      </c>
    </row>
    <row r="58" spans="1:60" ht="13.6" x14ac:dyDescent="0.2">
      <c r="A58" s="216"/>
      <c r="B58" s="217" t="s">
        <v>29</v>
      </c>
      <c r="C58" s="250"/>
      <c r="D58" s="218"/>
      <c r="E58" s="219"/>
      <c r="F58" s="219"/>
      <c r="G58" s="233">
        <f>G8+G28</f>
        <v>0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AE58">
        <f>SUMIF(L7:L56,AE57,G7:G56)</f>
        <v>0</v>
      </c>
      <c r="AF58">
        <f>SUMIF(L7:L56,AF57,G7:G56)</f>
        <v>0</v>
      </c>
      <c r="AG58" t="s">
        <v>199</v>
      </c>
    </row>
    <row r="59" spans="1:60" x14ac:dyDescent="0.2">
      <c r="C59" s="251"/>
      <c r="D59" s="10"/>
      <c r="AG59" t="s">
        <v>200</v>
      </c>
    </row>
    <row r="60" spans="1:60" x14ac:dyDescent="0.2">
      <c r="D60" s="10"/>
    </row>
    <row r="61" spans="1:60" x14ac:dyDescent="0.2">
      <c r="D61" s="10"/>
    </row>
    <row r="62" spans="1:60" x14ac:dyDescent="0.2">
      <c r="D62" s="10"/>
    </row>
    <row r="63" spans="1:60" x14ac:dyDescent="0.2">
      <c r="D63" s="10"/>
    </row>
    <row r="64" spans="1:60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EhgD7mjXRiKiXw6XRCNOHqDnpYHfQ5JFlmvBGwJDbN8WFhOnn5iNLjMDw5CUx5zNjmwVdV3LGGbRczB64/AU/g==" saltValue="rXjrOOoxj9MbeMsff06qpw==" spinCount="100000" sheet="1" formatRows="0"/>
  <mergeCells count="27">
    <mergeCell ref="C52:G52"/>
    <mergeCell ref="C54:G54"/>
    <mergeCell ref="C56:G56"/>
    <mergeCell ref="C41:G41"/>
    <mergeCell ref="C43:G43"/>
    <mergeCell ref="C45:G45"/>
    <mergeCell ref="C47:G47"/>
    <mergeCell ref="C48:G48"/>
    <mergeCell ref="C50:G50"/>
    <mergeCell ref="C31:G31"/>
    <mergeCell ref="C33:G33"/>
    <mergeCell ref="C34:G34"/>
    <mergeCell ref="C36:G36"/>
    <mergeCell ref="C37:G37"/>
    <mergeCell ref="C39:G39"/>
    <mergeCell ref="C19:G19"/>
    <mergeCell ref="C20:G20"/>
    <mergeCell ref="C22:G22"/>
    <mergeCell ref="C24:G24"/>
    <mergeCell ref="C26:G26"/>
    <mergeCell ref="C27:G27"/>
    <mergeCell ref="A1:G1"/>
    <mergeCell ref="C2:G2"/>
    <mergeCell ref="C3:G3"/>
    <mergeCell ref="C4:G4"/>
    <mergeCell ref="C10:G10"/>
    <mergeCell ref="C17:G17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2F7B7-5383-42CC-8915-3AD647D4B0CA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9" outlineLevelRow="3" x14ac:dyDescent="0.2"/>
  <cols>
    <col min="1" max="1" width="3.375" customWidth="1"/>
    <col min="2" max="2" width="12.5" style="177" customWidth="1"/>
    <col min="3" max="3" width="63.25" style="177" customWidth="1"/>
    <col min="4" max="4" width="4.75" customWidth="1"/>
    <col min="5" max="5" width="10.5" customWidth="1"/>
    <col min="6" max="6" width="9.75" customWidth="1"/>
    <col min="7" max="7" width="12.625" customWidth="1"/>
    <col min="14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198" t="s">
        <v>201</v>
      </c>
      <c r="B1" s="198"/>
      <c r="C1" s="198"/>
      <c r="D1" s="198"/>
      <c r="E1" s="198"/>
      <c r="F1" s="198"/>
      <c r="G1" s="198"/>
      <c r="AG1" t="s">
        <v>111</v>
      </c>
    </row>
    <row r="2" spans="1:60" ht="25" customHeight="1" x14ac:dyDescent="0.2">
      <c r="A2" s="199" t="s">
        <v>7</v>
      </c>
      <c r="B2" s="49" t="s">
        <v>44</v>
      </c>
      <c r="C2" s="202" t="s">
        <v>45</v>
      </c>
      <c r="D2" s="200"/>
      <c r="E2" s="200"/>
      <c r="F2" s="200"/>
      <c r="G2" s="201"/>
      <c r="AG2" t="s">
        <v>112</v>
      </c>
    </row>
    <row r="3" spans="1:60" ht="25" customHeight="1" x14ac:dyDescent="0.2">
      <c r="A3" s="199" t="s">
        <v>8</v>
      </c>
      <c r="B3" s="49" t="s">
        <v>62</v>
      </c>
      <c r="C3" s="202" t="s">
        <v>63</v>
      </c>
      <c r="D3" s="200"/>
      <c r="E3" s="200"/>
      <c r="F3" s="200"/>
      <c r="G3" s="201"/>
      <c r="AC3" s="177" t="s">
        <v>112</v>
      </c>
      <c r="AG3" t="s">
        <v>115</v>
      </c>
    </row>
    <row r="4" spans="1:60" ht="25" customHeight="1" x14ac:dyDescent="0.2">
      <c r="A4" s="203" t="s">
        <v>9</v>
      </c>
      <c r="B4" s="204" t="s">
        <v>64</v>
      </c>
      <c r="C4" s="205" t="s">
        <v>65</v>
      </c>
      <c r="D4" s="206"/>
      <c r="E4" s="206"/>
      <c r="F4" s="206"/>
      <c r="G4" s="207"/>
      <c r="AG4" t="s">
        <v>116</v>
      </c>
    </row>
    <row r="5" spans="1:60" x14ac:dyDescent="0.2">
      <c r="D5" s="10"/>
    </row>
    <row r="6" spans="1:60" ht="38.75" x14ac:dyDescent="0.2">
      <c r="A6" s="209" t="s">
        <v>117</v>
      </c>
      <c r="B6" s="211" t="s">
        <v>118</v>
      </c>
      <c r="C6" s="211" t="s">
        <v>119</v>
      </c>
      <c r="D6" s="210" t="s">
        <v>120</v>
      </c>
      <c r="E6" s="209" t="s">
        <v>121</v>
      </c>
      <c r="F6" s="208" t="s">
        <v>122</v>
      </c>
      <c r="G6" s="209" t="s">
        <v>29</v>
      </c>
      <c r="H6" s="212" t="s">
        <v>30</v>
      </c>
      <c r="I6" s="212" t="s">
        <v>123</v>
      </c>
      <c r="J6" s="212" t="s">
        <v>31</v>
      </c>
      <c r="K6" s="212" t="s">
        <v>124</v>
      </c>
      <c r="L6" s="212" t="s">
        <v>125</v>
      </c>
      <c r="M6" s="212" t="s">
        <v>126</v>
      </c>
      <c r="N6" s="212" t="s">
        <v>127</v>
      </c>
      <c r="O6" s="212" t="s">
        <v>128</v>
      </c>
      <c r="P6" s="212" t="s">
        <v>129</v>
      </c>
      <c r="Q6" s="212" t="s">
        <v>130</v>
      </c>
      <c r="R6" s="212" t="s">
        <v>131</v>
      </c>
      <c r="S6" s="212" t="s">
        <v>132</v>
      </c>
      <c r="T6" s="212" t="s">
        <v>133</v>
      </c>
      <c r="U6" s="212" t="s">
        <v>134</v>
      </c>
      <c r="V6" s="212" t="s">
        <v>135</v>
      </c>
      <c r="W6" s="212" t="s">
        <v>136</v>
      </c>
      <c r="X6" s="212" t="s">
        <v>137</v>
      </c>
      <c r="Y6" s="212" t="s">
        <v>138</v>
      </c>
    </row>
    <row r="7" spans="1:60" hidden="1" x14ac:dyDescent="0.2">
      <c r="A7" s="3"/>
      <c r="B7" s="4"/>
      <c r="C7" s="4"/>
      <c r="D7" s="6"/>
      <c r="E7" s="214"/>
      <c r="F7" s="215"/>
      <c r="G7" s="215"/>
      <c r="H7" s="215"/>
      <c r="I7" s="215"/>
      <c r="J7" s="215"/>
      <c r="K7" s="215"/>
      <c r="L7" s="215"/>
      <c r="M7" s="215"/>
      <c r="N7" s="214"/>
      <c r="O7" s="214"/>
      <c r="P7" s="214"/>
      <c r="Q7" s="214"/>
      <c r="R7" s="215"/>
      <c r="S7" s="215"/>
      <c r="T7" s="215"/>
      <c r="U7" s="215"/>
      <c r="V7" s="215"/>
      <c r="W7" s="215"/>
      <c r="X7" s="215"/>
      <c r="Y7" s="215"/>
    </row>
    <row r="8" spans="1:60" ht="13.6" x14ac:dyDescent="0.2">
      <c r="A8" s="227" t="s">
        <v>139</v>
      </c>
      <c r="B8" s="228" t="s">
        <v>91</v>
      </c>
      <c r="C8" s="244" t="s">
        <v>92</v>
      </c>
      <c r="D8" s="229"/>
      <c r="E8" s="230"/>
      <c r="F8" s="231"/>
      <c r="G8" s="231">
        <f>SUMIF(AG9:AG40,"&lt;&gt;NOR",G9:G40)</f>
        <v>0</v>
      </c>
      <c r="H8" s="231"/>
      <c r="I8" s="231">
        <f>SUM(I9:I40)</f>
        <v>0</v>
      </c>
      <c r="J8" s="231"/>
      <c r="K8" s="231">
        <f>SUM(K9:K40)</f>
        <v>0</v>
      </c>
      <c r="L8" s="231"/>
      <c r="M8" s="231">
        <f>SUM(M9:M40)</f>
        <v>0</v>
      </c>
      <c r="N8" s="230"/>
      <c r="O8" s="230">
        <f>SUM(O9:O40)</f>
        <v>0</v>
      </c>
      <c r="P8" s="230"/>
      <c r="Q8" s="230">
        <f>SUM(Q9:Q40)</f>
        <v>20.61</v>
      </c>
      <c r="R8" s="231"/>
      <c r="S8" s="231"/>
      <c r="T8" s="232"/>
      <c r="U8" s="226"/>
      <c r="V8" s="226">
        <f>SUM(V9:V40)</f>
        <v>42.84</v>
      </c>
      <c r="W8" s="226"/>
      <c r="X8" s="226"/>
      <c r="Y8" s="226"/>
      <c r="AG8" t="s">
        <v>140</v>
      </c>
    </row>
    <row r="9" spans="1:60" ht="21.75" outlineLevel="1" x14ac:dyDescent="0.2">
      <c r="A9" s="234">
        <v>1</v>
      </c>
      <c r="B9" s="235" t="s">
        <v>202</v>
      </c>
      <c r="C9" s="245" t="s">
        <v>203</v>
      </c>
      <c r="D9" s="236" t="s">
        <v>204</v>
      </c>
      <c r="E9" s="237">
        <v>28.2</v>
      </c>
      <c r="F9" s="238">
        <f>H9+J9</f>
        <v>0</v>
      </c>
      <c r="G9" s="238">
        <f>ROUND(E9*F9,2)</f>
        <v>0</v>
      </c>
      <c r="H9" s="239"/>
      <c r="I9" s="238">
        <f>ROUND(E9*H9,2)</f>
        <v>0</v>
      </c>
      <c r="J9" s="239"/>
      <c r="K9" s="238">
        <f>ROUND(E9*J9,2)</f>
        <v>0</v>
      </c>
      <c r="L9" s="238">
        <v>21</v>
      </c>
      <c r="M9" s="238">
        <f>G9*(1+L9/100)</f>
        <v>0</v>
      </c>
      <c r="N9" s="237">
        <v>0</v>
      </c>
      <c r="O9" s="237">
        <f>ROUND(E9*N9,2)</f>
        <v>0</v>
      </c>
      <c r="P9" s="237">
        <v>0.22</v>
      </c>
      <c r="Q9" s="237">
        <f>ROUND(E9*P9,2)</f>
        <v>6.2</v>
      </c>
      <c r="R9" s="238" t="s">
        <v>205</v>
      </c>
      <c r="S9" s="238" t="s">
        <v>144</v>
      </c>
      <c r="T9" s="240" t="s">
        <v>206</v>
      </c>
      <c r="U9" s="223">
        <v>0.38</v>
      </c>
      <c r="V9" s="223">
        <f>ROUND(E9*U9,2)</f>
        <v>10.72</v>
      </c>
      <c r="W9" s="223"/>
      <c r="X9" s="223" t="s">
        <v>207</v>
      </c>
      <c r="Y9" s="223" t="s">
        <v>147</v>
      </c>
      <c r="Z9" s="213"/>
      <c r="AA9" s="213"/>
      <c r="AB9" s="213"/>
      <c r="AC9" s="213"/>
      <c r="AD9" s="213"/>
      <c r="AE9" s="213"/>
      <c r="AF9" s="213"/>
      <c r="AG9" s="213" t="s">
        <v>208</v>
      </c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  <c r="BH9" s="213"/>
    </row>
    <row r="10" spans="1:60" outlineLevel="2" x14ac:dyDescent="0.2">
      <c r="A10" s="220"/>
      <c r="B10" s="221"/>
      <c r="C10" s="247" t="s">
        <v>209</v>
      </c>
      <c r="D10" s="224"/>
      <c r="E10" s="225">
        <v>27</v>
      </c>
      <c r="F10" s="223"/>
      <c r="G10" s="223"/>
      <c r="H10" s="223"/>
      <c r="I10" s="223"/>
      <c r="J10" s="223"/>
      <c r="K10" s="223"/>
      <c r="L10" s="223"/>
      <c r="M10" s="223"/>
      <c r="N10" s="222"/>
      <c r="O10" s="222"/>
      <c r="P10" s="222"/>
      <c r="Q10" s="222"/>
      <c r="R10" s="223"/>
      <c r="S10" s="223"/>
      <c r="T10" s="223"/>
      <c r="U10" s="223"/>
      <c r="V10" s="223"/>
      <c r="W10" s="223"/>
      <c r="X10" s="223"/>
      <c r="Y10" s="223"/>
      <c r="Z10" s="213"/>
      <c r="AA10" s="213"/>
      <c r="AB10" s="213"/>
      <c r="AC10" s="213"/>
      <c r="AD10" s="213"/>
      <c r="AE10" s="213"/>
      <c r="AF10" s="213"/>
      <c r="AG10" s="213" t="s">
        <v>152</v>
      </c>
      <c r="AH10" s="213">
        <v>0</v>
      </c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3"/>
      <c r="BG10" s="213"/>
      <c r="BH10" s="213"/>
    </row>
    <row r="11" spans="1:60" outlineLevel="3" x14ac:dyDescent="0.2">
      <c r="A11" s="220"/>
      <c r="B11" s="221"/>
      <c r="C11" s="247" t="s">
        <v>210</v>
      </c>
      <c r="D11" s="224"/>
      <c r="E11" s="225">
        <v>1.2</v>
      </c>
      <c r="F11" s="223"/>
      <c r="G11" s="223"/>
      <c r="H11" s="223"/>
      <c r="I11" s="223"/>
      <c r="J11" s="223"/>
      <c r="K11" s="223"/>
      <c r="L11" s="223"/>
      <c r="M11" s="223"/>
      <c r="N11" s="222"/>
      <c r="O11" s="222"/>
      <c r="P11" s="222"/>
      <c r="Q11" s="222"/>
      <c r="R11" s="223"/>
      <c r="S11" s="223"/>
      <c r="T11" s="223"/>
      <c r="U11" s="223"/>
      <c r="V11" s="223"/>
      <c r="W11" s="223"/>
      <c r="X11" s="223"/>
      <c r="Y11" s="223"/>
      <c r="Z11" s="213"/>
      <c r="AA11" s="213"/>
      <c r="AB11" s="213"/>
      <c r="AC11" s="213"/>
      <c r="AD11" s="213"/>
      <c r="AE11" s="213"/>
      <c r="AF11" s="213"/>
      <c r="AG11" s="213" t="s">
        <v>152</v>
      </c>
      <c r="AH11" s="213">
        <v>0</v>
      </c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  <c r="BH11" s="213"/>
    </row>
    <row r="12" spans="1:60" outlineLevel="2" x14ac:dyDescent="0.2">
      <c r="A12" s="220"/>
      <c r="B12" s="221"/>
      <c r="C12" s="248"/>
      <c r="D12" s="243"/>
      <c r="E12" s="243"/>
      <c r="F12" s="243"/>
      <c r="G12" s="243"/>
      <c r="H12" s="223"/>
      <c r="I12" s="223"/>
      <c r="J12" s="223"/>
      <c r="K12" s="223"/>
      <c r="L12" s="223"/>
      <c r="M12" s="223"/>
      <c r="N12" s="222"/>
      <c r="O12" s="222"/>
      <c r="P12" s="222"/>
      <c r="Q12" s="222"/>
      <c r="R12" s="223"/>
      <c r="S12" s="223"/>
      <c r="T12" s="223"/>
      <c r="U12" s="223"/>
      <c r="V12" s="223"/>
      <c r="W12" s="223"/>
      <c r="X12" s="223"/>
      <c r="Y12" s="223"/>
      <c r="Z12" s="213"/>
      <c r="AA12" s="213"/>
      <c r="AB12" s="213"/>
      <c r="AC12" s="213"/>
      <c r="AD12" s="213"/>
      <c r="AE12" s="213"/>
      <c r="AF12" s="213"/>
      <c r="AG12" s="213" t="s">
        <v>158</v>
      </c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  <c r="BH12" s="213"/>
    </row>
    <row r="13" spans="1:60" ht="21.75" outlineLevel="1" x14ac:dyDescent="0.2">
      <c r="A13" s="234">
        <v>2</v>
      </c>
      <c r="B13" s="235" t="s">
        <v>211</v>
      </c>
      <c r="C13" s="245" t="s">
        <v>212</v>
      </c>
      <c r="D13" s="236" t="s">
        <v>204</v>
      </c>
      <c r="E13" s="237">
        <v>28.2</v>
      </c>
      <c r="F13" s="238">
        <f>H13+J13</f>
        <v>0</v>
      </c>
      <c r="G13" s="238">
        <f>ROUND(E13*F13,2)</f>
        <v>0</v>
      </c>
      <c r="H13" s="239"/>
      <c r="I13" s="238">
        <f>ROUND(E13*H13,2)</f>
        <v>0</v>
      </c>
      <c r="J13" s="239"/>
      <c r="K13" s="238">
        <f>ROUND(E13*J13,2)</f>
        <v>0</v>
      </c>
      <c r="L13" s="238">
        <v>21</v>
      </c>
      <c r="M13" s="238">
        <f>G13*(1+L13/100)</f>
        <v>0</v>
      </c>
      <c r="N13" s="237">
        <v>0</v>
      </c>
      <c r="O13" s="237">
        <f>ROUND(E13*N13,2)</f>
        <v>0</v>
      </c>
      <c r="P13" s="237">
        <v>0.51085999999999998</v>
      </c>
      <c r="Q13" s="237">
        <f>ROUND(E13*P13,2)</f>
        <v>14.41</v>
      </c>
      <c r="R13" s="238" t="s">
        <v>205</v>
      </c>
      <c r="S13" s="238" t="s">
        <v>144</v>
      </c>
      <c r="T13" s="240" t="s">
        <v>206</v>
      </c>
      <c r="U13" s="223">
        <v>0.64</v>
      </c>
      <c r="V13" s="223">
        <f>ROUND(E13*U13,2)</f>
        <v>18.05</v>
      </c>
      <c r="W13" s="223"/>
      <c r="X13" s="223" t="s">
        <v>207</v>
      </c>
      <c r="Y13" s="223" t="s">
        <v>147</v>
      </c>
      <c r="Z13" s="213"/>
      <c r="AA13" s="213"/>
      <c r="AB13" s="213"/>
      <c r="AC13" s="213"/>
      <c r="AD13" s="213"/>
      <c r="AE13" s="213"/>
      <c r="AF13" s="213"/>
      <c r="AG13" s="213" t="s">
        <v>208</v>
      </c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  <c r="BH13" s="213"/>
    </row>
    <row r="14" spans="1:60" outlineLevel="2" x14ac:dyDescent="0.2">
      <c r="A14" s="220"/>
      <c r="B14" s="221"/>
      <c r="C14" s="247" t="s">
        <v>213</v>
      </c>
      <c r="D14" s="224"/>
      <c r="E14" s="225">
        <v>28.2</v>
      </c>
      <c r="F14" s="223"/>
      <c r="G14" s="223"/>
      <c r="H14" s="223"/>
      <c r="I14" s="223"/>
      <c r="J14" s="223"/>
      <c r="K14" s="223"/>
      <c r="L14" s="223"/>
      <c r="M14" s="223"/>
      <c r="N14" s="222"/>
      <c r="O14" s="222"/>
      <c r="P14" s="222"/>
      <c r="Q14" s="222"/>
      <c r="R14" s="223"/>
      <c r="S14" s="223"/>
      <c r="T14" s="223"/>
      <c r="U14" s="223"/>
      <c r="V14" s="223"/>
      <c r="W14" s="223"/>
      <c r="X14" s="223"/>
      <c r="Y14" s="223"/>
      <c r="Z14" s="213"/>
      <c r="AA14" s="213"/>
      <c r="AB14" s="213"/>
      <c r="AC14" s="213"/>
      <c r="AD14" s="213"/>
      <c r="AE14" s="213"/>
      <c r="AF14" s="213"/>
      <c r="AG14" s="213" t="s">
        <v>152</v>
      </c>
      <c r="AH14" s="213">
        <v>5</v>
      </c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3"/>
      <c r="BB14" s="213"/>
      <c r="BC14" s="213"/>
      <c r="BD14" s="213"/>
      <c r="BE14" s="213"/>
      <c r="BF14" s="213"/>
      <c r="BG14" s="213"/>
      <c r="BH14" s="213"/>
    </row>
    <row r="15" spans="1:60" outlineLevel="2" x14ac:dyDescent="0.2">
      <c r="A15" s="220"/>
      <c r="B15" s="221"/>
      <c r="C15" s="248"/>
      <c r="D15" s="243"/>
      <c r="E15" s="243"/>
      <c r="F15" s="243"/>
      <c r="G15" s="243"/>
      <c r="H15" s="223"/>
      <c r="I15" s="223"/>
      <c r="J15" s="223"/>
      <c r="K15" s="223"/>
      <c r="L15" s="223"/>
      <c r="M15" s="223"/>
      <c r="N15" s="222"/>
      <c r="O15" s="222"/>
      <c r="P15" s="222"/>
      <c r="Q15" s="222"/>
      <c r="R15" s="223"/>
      <c r="S15" s="223"/>
      <c r="T15" s="223"/>
      <c r="U15" s="223"/>
      <c r="V15" s="223"/>
      <c r="W15" s="223"/>
      <c r="X15" s="223"/>
      <c r="Y15" s="223"/>
      <c r="Z15" s="213"/>
      <c r="AA15" s="213"/>
      <c r="AB15" s="213"/>
      <c r="AC15" s="213"/>
      <c r="AD15" s="213"/>
      <c r="AE15" s="213"/>
      <c r="AF15" s="213"/>
      <c r="AG15" s="213" t="s">
        <v>158</v>
      </c>
      <c r="AH15" s="213"/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</row>
    <row r="16" spans="1:60" outlineLevel="1" x14ac:dyDescent="0.2">
      <c r="A16" s="234">
        <v>3</v>
      </c>
      <c r="B16" s="235" t="s">
        <v>214</v>
      </c>
      <c r="C16" s="245" t="s">
        <v>215</v>
      </c>
      <c r="D16" s="236" t="s">
        <v>216</v>
      </c>
      <c r="E16" s="237">
        <v>3.15</v>
      </c>
      <c r="F16" s="238">
        <f>H16+J16</f>
        <v>0</v>
      </c>
      <c r="G16" s="238">
        <f>ROUND(E16*F16,2)</f>
        <v>0</v>
      </c>
      <c r="H16" s="239"/>
      <c r="I16" s="238">
        <f>ROUND(E16*H16,2)</f>
        <v>0</v>
      </c>
      <c r="J16" s="239"/>
      <c r="K16" s="238">
        <f>ROUND(E16*J16,2)</f>
        <v>0</v>
      </c>
      <c r="L16" s="238">
        <v>21</v>
      </c>
      <c r="M16" s="238">
        <f>G16*(1+L16/100)</f>
        <v>0</v>
      </c>
      <c r="N16" s="237">
        <v>0</v>
      </c>
      <c r="O16" s="237">
        <f>ROUND(E16*N16,2)</f>
        <v>0</v>
      </c>
      <c r="P16" s="237">
        <v>0</v>
      </c>
      <c r="Q16" s="237">
        <f>ROUND(E16*P16,2)</f>
        <v>0</v>
      </c>
      <c r="R16" s="238" t="s">
        <v>217</v>
      </c>
      <c r="S16" s="238" t="s">
        <v>144</v>
      </c>
      <c r="T16" s="240" t="s">
        <v>206</v>
      </c>
      <c r="U16" s="223">
        <v>3.53</v>
      </c>
      <c r="V16" s="223">
        <f>ROUND(E16*U16,2)</f>
        <v>11.12</v>
      </c>
      <c r="W16" s="223"/>
      <c r="X16" s="223" t="s">
        <v>207</v>
      </c>
      <c r="Y16" s="223" t="s">
        <v>147</v>
      </c>
      <c r="Z16" s="213"/>
      <c r="AA16" s="213"/>
      <c r="AB16" s="213"/>
      <c r="AC16" s="213"/>
      <c r="AD16" s="213"/>
      <c r="AE16" s="213"/>
      <c r="AF16" s="213"/>
      <c r="AG16" s="213" t="s">
        <v>208</v>
      </c>
      <c r="AH16" s="213"/>
      <c r="AI16" s="213"/>
      <c r="AJ16" s="213"/>
      <c r="AK16" s="213"/>
      <c r="AL16" s="213"/>
      <c r="AM16" s="213"/>
      <c r="AN16" s="213"/>
      <c r="AO16" s="213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13"/>
      <c r="BB16" s="213"/>
      <c r="BC16" s="213"/>
      <c r="BD16" s="213"/>
      <c r="BE16" s="213"/>
      <c r="BF16" s="213"/>
      <c r="BG16" s="213"/>
      <c r="BH16" s="213"/>
    </row>
    <row r="17" spans="1:60" outlineLevel="2" x14ac:dyDescent="0.2">
      <c r="A17" s="220"/>
      <c r="B17" s="221"/>
      <c r="C17" s="254" t="s">
        <v>218</v>
      </c>
      <c r="D17" s="252"/>
      <c r="E17" s="252"/>
      <c r="F17" s="252"/>
      <c r="G17" s="252"/>
      <c r="H17" s="223"/>
      <c r="I17" s="223"/>
      <c r="J17" s="223"/>
      <c r="K17" s="223"/>
      <c r="L17" s="223"/>
      <c r="M17" s="223"/>
      <c r="N17" s="222"/>
      <c r="O17" s="222"/>
      <c r="P17" s="222"/>
      <c r="Q17" s="222"/>
      <c r="R17" s="223"/>
      <c r="S17" s="223"/>
      <c r="T17" s="223"/>
      <c r="U17" s="223"/>
      <c r="V17" s="223"/>
      <c r="W17" s="223"/>
      <c r="X17" s="223"/>
      <c r="Y17" s="223"/>
      <c r="Z17" s="213"/>
      <c r="AA17" s="213"/>
      <c r="AB17" s="213"/>
      <c r="AC17" s="213"/>
      <c r="AD17" s="213"/>
      <c r="AE17" s="213"/>
      <c r="AF17" s="213"/>
      <c r="AG17" s="213" t="s">
        <v>219</v>
      </c>
      <c r="AH17" s="213"/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</row>
    <row r="18" spans="1:60" ht="21.75" outlineLevel="2" x14ac:dyDescent="0.2">
      <c r="A18" s="220"/>
      <c r="B18" s="221"/>
      <c r="C18" s="247" t="s">
        <v>220</v>
      </c>
      <c r="D18" s="224"/>
      <c r="E18" s="225">
        <v>3.15</v>
      </c>
      <c r="F18" s="223"/>
      <c r="G18" s="223"/>
      <c r="H18" s="223"/>
      <c r="I18" s="223"/>
      <c r="J18" s="223"/>
      <c r="K18" s="223"/>
      <c r="L18" s="223"/>
      <c r="M18" s="223"/>
      <c r="N18" s="222"/>
      <c r="O18" s="222"/>
      <c r="P18" s="222"/>
      <c r="Q18" s="222"/>
      <c r="R18" s="223"/>
      <c r="S18" s="223"/>
      <c r="T18" s="223"/>
      <c r="U18" s="223"/>
      <c r="V18" s="223"/>
      <c r="W18" s="223"/>
      <c r="X18" s="223"/>
      <c r="Y18" s="223"/>
      <c r="Z18" s="213"/>
      <c r="AA18" s="213"/>
      <c r="AB18" s="213"/>
      <c r="AC18" s="213"/>
      <c r="AD18" s="213"/>
      <c r="AE18" s="213"/>
      <c r="AF18" s="213"/>
      <c r="AG18" s="213" t="s">
        <v>152</v>
      </c>
      <c r="AH18" s="213">
        <v>0</v>
      </c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3"/>
      <c r="BB18" s="213"/>
      <c r="BC18" s="213"/>
      <c r="BD18" s="213"/>
      <c r="BE18" s="213"/>
      <c r="BF18" s="213"/>
      <c r="BG18" s="213"/>
      <c r="BH18" s="213"/>
    </row>
    <row r="19" spans="1:60" outlineLevel="3" x14ac:dyDescent="0.2">
      <c r="A19" s="220"/>
      <c r="B19" s="221"/>
      <c r="C19" s="247" t="s">
        <v>221</v>
      </c>
      <c r="D19" s="224"/>
      <c r="E19" s="225"/>
      <c r="F19" s="223"/>
      <c r="G19" s="223"/>
      <c r="H19" s="223"/>
      <c r="I19" s="223"/>
      <c r="J19" s="223"/>
      <c r="K19" s="223"/>
      <c r="L19" s="223"/>
      <c r="M19" s="223"/>
      <c r="N19" s="222"/>
      <c r="O19" s="222"/>
      <c r="P19" s="222"/>
      <c r="Q19" s="222"/>
      <c r="R19" s="223"/>
      <c r="S19" s="223"/>
      <c r="T19" s="223"/>
      <c r="U19" s="223"/>
      <c r="V19" s="223"/>
      <c r="W19" s="223"/>
      <c r="X19" s="223"/>
      <c r="Y19" s="223"/>
      <c r="Z19" s="213"/>
      <c r="AA19" s="213"/>
      <c r="AB19" s="213"/>
      <c r="AC19" s="213"/>
      <c r="AD19" s="213"/>
      <c r="AE19" s="213"/>
      <c r="AF19" s="213"/>
      <c r="AG19" s="213" t="s">
        <v>152</v>
      </c>
      <c r="AH19" s="213">
        <v>0</v>
      </c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213"/>
      <c r="BB19" s="213"/>
      <c r="BC19" s="213"/>
      <c r="BD19" s="213"/>
      <c r="BE19" s="213"/>
      <c r="BF19" s="213"/>
      <c r="BG19" s="213"/>
      <c r="BH19" s="213"/>
    </row>
    <row r="20" spans="1:60" outlineLevel="2" x14ac:dyDescent="0.2">
      <c r="A20" s="220"/>
      <c r="B20" s="221"/>
      <c r="C20" s="248"/>
      <c r="D20" s="243"/>
      <c r="E20" s="243"/>
      <c r="F20" s="243"/>
      <c r="G20" s="243"/>
      <c r="H20" s="223"/>
      <c r="I20" s="223"/>
      <c r="J20" s="223"/>
      <c r="K20" s="223"/>
      <c r="L20" s="223"/>
      <c r="M20" s="223"/>
      <c r="N20" s="222"/>
      <c r="O20" s="222"/>
      <c r="P20" s="222"/>
      <c r="Q20" s="222"/>
      <c r="R20" s="223"/>
      <c r="S20" s="223"/>
      <c r="T20" s="223"/>
      <c r="U20" s="223"/>
      <c r="V20" s="223"/>
      <c r="W20" s="223"/>
      <c r="X20" s="223"/>
      <c r="Y20" s="223"/>
      <c r="Z20" s="213"/>
      <c r="AA20" s="213"/>
      <c r="AB20" s="213"/>
      <c r="AC20" s="213"/>
      <c r="AD20" s="213"/>
      <c r="AE20" s="213"/>
      <c r="AF20" s="213"/>
      <c r="AG20" s="213" t="s">
        <v>158</v>
      </c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  <c r="BB20" s="213"/>
      <c r="BC20" s="213"/>
      <c r="BD20" s="213"/>
      <c r="BE20" s="213"/>
      <c r="BF20" s="213"/>
      <c r="BG20" s="213"/>
      <c r="BH20" s="213"/>
    </row>
    <row r="21" spans="1:60" outlineLevel="1" x14ac:dyDescent="0.2">
      <c r="A21" s="234">
        <v>4</v>
      </c>
      <c r="B21" s="235" t="s">
        <v>222</v>
      </c>
      <c r="C21" s="245" t="s">
        <v>223</v>
      </c>
      <c r="D21" s="236" t="s">
        <v>216</v>
      </c>
      <c r="E21" s="237">
        <v>1.47</v>
      </c>
      <c r="F21" s="238">
        <f>H21+J21</f>
        <v>0</v>
      </c>
      <c r="G21" s="238">
        <f>ROUND(E21*F21,2)</f>
        <v>0</v>
      </c>
      <c r="H21" s="239"/>
      <c r="I21" s="238">
        <f>ROUND(E21*H21,2)</f>
        <v>0</v>
      </c>
      <c r="J21" s="239"/>
      <c r="K21" s="238">
        <f>ROUND(E21*J21,2)</f>
        <v>0</v>
      </c>
      <c r="L21" s="238">
        <v>21</v>
      </c>
      <c r="M21" s="238">
        <f>G21*(1+L21/100)</f>
        <v>0</v>
      </c>
      <c r="N21" s="237">
        <v>0</v>
      </c>
      <c r="O21" s="237">
        <f>ROUND(E21*N21,2)</f>
        <v>0</v>
      </c>
      <c r="P21" s="237">
        <v>0</v>
      </c>
      <c r="Q21" s="237">
        <f>ROUND(E21*P21,2)</f>
        <v>0</v>
      </c>
      <c r="R21" s="238" t="s">
        <v>217</v>
      </c>
      <c r="S21" s="238" t="s">
        <v>144</v>
      </c>
      <c r="T21" s="240" t="s">
        <v>206</v>
      </c>
      <c r="U21" s="223">
        <v>0.01</v>
      </c>
      <c r="V21" s="223">
        <f>ROUND(E21*U21,2)</f>
        <v>0.01</v>
      </c>
      <c r="W21" s="223"/>
      <c r="X21" s="223" t="s">
        <v>207</v>
      </c>
      <c r="Y21" s="223" t="s">
        <v>147</v>
      </c>
      <c r="Z21" s="213"/>
      <c r="AA21" s="213"/>
      <c r="AB21" s="213"/>
      <c r="AC21" s="213"/>
      <c r="AD21" s="213"/>
      <c r="AE21" s="213"/>
      <c r="AF21" s="213"/>
      <c r="AG21" s="213" t="s">
        <v>208</v>
      </c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  <c r="BB21" s="213"/>
      <c r="BC21" s="213"/>
      <c r="BD21" s="213"/>
      <c r="BE21" s="213"/>
      <c r="BF21" s="213"/>
      <c r="BG21" s="213"/>
      <c r="BH21" s="213"/>
    </row>
    <row r="22" spans="1:60" outlineLevel="2" x14ac:dyDescent="0.2">
      <c r="A22" s="220"/>
      <c r="B22" s="221"/>
      <c r="C22" s="254" t="s">
        <v>224</v>
      </c>
      <c r="D22" s="252"/>
      <c r="E22" s="252"/>
      <c r="F22" s="252"/>
      <c r="G22" s="252"/>
      <c r="H22" s="223"/>
      <c r="I22" s="223"/>
      <c r="J22" s="223"/>
      <c r="K22" s="223"/>
      <c r="L22" s="223"/>
      <c r="M22" s="223"/>
      <c r="N22" s="222"/>
      <c r="O22" s="222"/>
      <c r="P22" s="222"/>
      <c r="Q22" s="222"/>
      <c r="R22" s="223"/>
      <c r="S22" s="223"/>
      <c r="T22" s="223"/>
      <c r="U22" s="223"/>
      <c r="V22" s="223"/>
      <c r="W22" s="223"/>
      <c r="X22" s="223"/>
      <c r="Y22" s="223"/>
      <c r="Z22" s="213"/>
      <c r="AA22" s="213"/>
      <c r="AB22" s="213"/>
      <c r="AC22" s="213"/>
      <c r="AD22" s="213"/>
      <c r="AE22" s="213"/>
      <c r="AF22" s="213"/>
      <c r="AG22" s="213" t="s">
        <v>219</v>
      </c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3"/>
      <c r="BB22" s="213"/>
      <c r="BC22" s="213"/>
      <c r="BD22" s="213"/>
      <c r="BE22" s="213"/>
      <c r="BF22" s="213"/>
      <c r="BG22" s="213"/>
      <c r="BH22" s="213"/>
    </row>
    <row r="23" spans="1:60" ht="21.75" outlineLevel="2" x14ac:dyDescent="0.2">
      <c r="A23" s="220"/>
      <c r="B23" s="221"/>
      <c r="C23" s="247" t="s">
        <v>220</v>
      </c>
      <c r="D23" s="224"/>
      <c r="E23" s="225">
        <v>3.15</v>
      </c>
      <c r="F23" s="223"/>
      <c r="G23" s="223"/>
      <c r="H23" s="223"/>
      <c r="I23" s="223"/>
      <c r="J23" s="223"/>
      <c r="K23" s="223"/>
      <c r="L23" s="223"/>
      <c r="M23" s="223"/>
      <c r="N23" s="222"/>
      <c r="O23" s="222"/>
      <c r="P23" s="222"/>
      <c r="Q23" s="222"/>
      <c r="R23" s="223"/>
      <c r="S23" s="223"/>
      <c r="T23" s="223"/>
      <c r="U23" s="223"/>
      <c r="V23" s="223"/>
      <c r="W23" s="223"/>
      <c r="X23" s="223"/>
      <c r="Y23" s="223"/>
      <c r="Z23" s="213"/>
      <c r="AA23" s="213"/>
      <c r="AB23" s="213"/>
      <c r="AC23" s="213"/>
      <c r="AD23" s="213"/>
      <c r="AE23" s="213"/>
      <c r="AF23" s="213"/>
      <c r="AG23" s="213" t="s">
        <v>152</v>
      </c>
      <c r="AH23" s="213">
        <v>0</v>
      </c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13"/>
      <c r="BB23" s="213"/>
      <c r="BC23" s="213"/>
      <c r="BD23" s="213"/>
      <c r="BE23" s="213"/>
      <c r="BF23" s="213"/>
      <c r="BG23" s="213"/>
      <c r="BH23" s="213"/>
    </row>
    <row r="24" spans="1:60" outlineLevel="3" x14ac:dyDescent="0.2">
      <c r="A24" s="220"/>
      <c r="B24" s="221"/>
      <c r="C24" s="247" t="s">
        <v>225</v>
      </c>
      <c r="D24" s="224"/>
      <c r="E24" s="225">
        <v>-1.68</v>
      </c>
      <c r="F24" s="223"/>
      <c r="G24" s="223"/>
      <c r="H24" s="223"/>
      <c r="I24" s="223"/>
      <c r="J24" s="223"/>
      <c r="K24" s="223"/>
      <c r="L24" s="223"/>
      <c r="M24" s="223"/>
      <c r="N24" s="222"/>
      <c r="O24" s="222"/>
      <c r="P24" s="222"/>
      <c r="Q24" s="222"/>
      <c r="R24" s="223"/>
      <c r="S24" s="223"/>
      <c r="T24" s="223"/>
      <c r="U24" s="223"/>
      <c r="V24" s="223"/>
      <c r="W24" s="223"/>
      <c r="X24" s="223"/>
      <c r="Y24" s="223"/>
      <c r="Z24" s="213"/>
      <c r="AA24" s="213"/>
      <c r="AB24" s="213"/>
      <c r="AC24" s="213"/>
      <c r="AD24" s="213"/>
      <c r="AE24" s="213"/>
      <c r="AF24" s="213"/>
      <c r="AG24" s="213" t="s">
        <v>152</v>
      </c>
      <c r="AH24" s="213">
        <v>0</v>
      </c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3"/>
      <c r="BB24" s="213"/>
      <c r="BC24" s="213"/>
      <c r="BD24" s="213"/>
      <c r="BE24" s="213"/>
      <c r="BF24" s="213"/>
      <c r="BG24" s="213"/>
      <c r="BH24" s="213"/>
    </row>
    <row r="25" spans="1:60" outlineLevel="2" x14ac:dyDescent="0.2">
      <c r="A25" s="220"/>
      <c r="B25" s="221"/>
      <c r="C25" s="248"/>
      <c r="D25" s="243"/>
      <c r="E25" s="243"/>
      <c r="F25" s="243"/>
      <c r="G25" s="243"/>
      <c r="H25" s="223"/>
      <c r="I25" s="223"/>
      <c r="J25" s="223"/>
      <c r="K25" s="223"/>
      <c r="L25" s="223"/>
      <c r="M25" s="223"/>
      <c r="N25" s="222"/>
      <c r="O25" s="222"/>
      <c r="P25" s="222"/>
      <c r="Q25" s="222"/>
      <c r="R25" s="223"/>
      <c r="S25" s="223"/>
      <c r="T25" s="223"/>
      <c r="U25" s="223"/>
      <c r="V25" s="223"/>
      <c r="W25" s="223"/>
      <c r="X25" s="223"/>
      <c r="Y25" s="223"/>
      <c r="Z25" s="213"/>
      <c r="AA25" s="213"/>
      <c r="AB25" s="213"/>
      <c r="AC25" s="213"/>
      <c r="AD25" s="213"/>
      <c r="AE25" s="213"/>
      <c r="AF25" s="213"/>
      <c r="AG25" s="213" t="s">
        <v>158</v>
      </c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13"/>
      <c r="BB25" s="213"/>
      <c r="BC25" s="213"/>
      <c r="BD25" s="213"/>
      <c r="BE25" s="213"/>
      <c r="BF25" s="213"/>
      <c r="BG25" s="213"/>
      <c r="BH25" s="213"/>
    </row>
    <row r="26" spans="1:60" ht="21.75" outlineLevel="1" x14ac:dyDescent="0.2">
      <c r="A26" s="234">
        <v>5</v>
      </c>
      <c r="B26" s="235" t="s">
        <v>226</v>
      </c>
      <c r="C26" s="245" t="s">
        <v>227</v>
      </c>
      <c r="D26" s="236" t="s">
        <v>216</v>
      </c>
      <c r="E26" s="237">
        <v>17.64</v>
      </c>
      <c r="F26" s="238">
        <f>H26+J26</f>
        <v>0</v>
      </c>
      <c r="G26" s="238">
        <f>ROUND(E26*F26,2)</f>
        <v>0</v>
      </c>
      <c r="H26" s="239"/>
      <c r="I26" s="238">
        <f>ROUND(E26*H26,2)</f>
        <v>0</v>
      </c>
      <c r="J26" s="239"/>
      <c r="K26" s="238">
        <f>ROUND(E26*J26,2)</f>
        <v>0</v>
      </c>
      <c r="L26" s="238">
        <v>21</v>
      </c>
      <c r="M26" s="238">
        <f>G26*(1+L26/100)</f>
        <v>0</v>
      </c>
      <c r="N26" s="237">
        <v>0</v>
      </c>
      <c r="O26" s="237">
        <f>ROUND(E26*N26,2)</f>
        <v>0</v>
      </c>
      <c r="P26" s="237">
        <v>0</v>
      </c>
      <c r="Q26" s="237">
        <f>ROUND(E26*P26,2)</f>
        <v>0</v>
      </c>
      <c r="R26" s="238" t="s">
        <v>217</v>
      </c>
      <c r="S26" s="238" t="s">
        <v>144</v>
      </c>
      <c r="T26" s="240" t="s">
        <v>206</v>
      </c>
      <c r="U26" s="223">
        <v>0</v>
      </c>
      <c r="V26" s="223">
        <f>ROUND(E26*U26,2)</f>
        <v>0</v>
      </c>
      <c r="W26" s="223"/>
      <c r="X26" s="223" t="s">
        <v>207</v>
      </c>
      <c r="Y26" s="223" t="s">
        <v>147</v>
      </c>
      <c r="Z26" s="213"/>
      <c r="AA26" s="213"/>
      <c r="AB26" s="213"/>
      <c r="AC26" s="213"/>
      <c r="AD26" s="213"/>
      <c r="AE26" s="213"/>
      <c r="AF26" s="213"/>
      <c r="AG26" s="213" t="s">
        <v>208</v>
      </c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213"/>
      <c r="BF26" s="213"/>
      <c r="BG26" s="213"/>
      <c r="BH26" s="213"/>
    </row>
    <row r="27" spans="1:60" outlineLevel="2" x14ac:dyDescent="0.2">
      <c r="A27" s="220"/>
      <c r="B27" s="221"/>
      <c r="C27" s="254" t="s">
        <v>224</v>
      </c>
      <c r="D27" s="252"/>
      <c r="E27" s="252"/>
      <c r="F27" s="252"/>
      <c r="G27" s="252"/>
      <c r="H27" s="223"/>
      <c r="I27" s="223"/>
      <c r="J27" s="223"/>
      <c r="K27" s="223"/>
      <c r="L27" s="223"/>
      <c r="M27" s="223"/>
      <c r="N27" s="222"/>
      <c r="O27" s="222"/>
      <c r="P27" s="222"/>
      <c r="Q27" s="222"/>
      <c r="R27" s="223"/>
      <c r="S27" s="223"/>
      <c r="T27" s="223"/>
      <c r="U27" s="223"/>
      <c r="V27" s="223"/>
      <c r="W27" s="223"/>
      <c r="X27" s="223"/>
      <c r="Y27" s="223"/>
      <c r="Z27" s="213"/>
      <c r="AA27" s="213"/>
      <c r="AB27" s="213"/>
      <c r="AC27" s="213"/>
      <c r="AD27" s="213"/>
      <c r="AE27" s="213"/>
      <c r="AF27" s="213"/>
      <c r="AG27" s="213" t="s">
        <v>219</v>
      </c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13"/>
      <c r="BF27" s="213"/>
      <c r="BG27" s="213"/>
      <c r="BH27" s="213"/>
    </row>
    <row r="28" spans="1:60" outlineLevel="2" x14ac:dyDescent="0.2">
      <c r="A28" s="220"/>
      <c r="B28" s="221"/>
      <c r="C28" s="247" t="s">
        <v>228</v>
      </c>
      <c r="D28" s="224"/>
      <c r="E28" s="225">
        <v>17.64</v>
      </c>
      <c r="F28" s="223"/>
      <c r="G28" s="223"/>
      <c r="H28" s="223"/>
      <c r="I28" s="223"/>
      <c r="J28" s="223"/>
      <c r="K28" s="223"/>
      <c r="L28" s="223"/>
      <c r="M28" s="223"/>
      <c r="N28" s="222"/>
      <c r="O28" s="222"/>
      <c r="P28" s="222"/>
      <c r="Q28" s="222"/>
      <c r="R28" s="223"/>
      <c r="S28" s="223"/>
      <c r="T28" s="223"/>
      <c r="U28" s="223"/>
      <c r="V28" s="223"/>
      <c r="W28" s="223"/>
      <c r="X28" s="223"/>
      <c r="Y28" s="223"/>
      <c r="Z28" s="213"/>
      <c r="AA28" s="213"/>
      <c r="AB28" s="213"/>
      <c r="AC28" s="213"/>
      <c r="AD28" s="213"/>
      <c r="AE28" s="213"/>
      <c r="AF28" s="213"/>
      <c r="AG28" s="213" t="s">
        <v>152</v>
      </c>
      <c r="AH28" s="213">
        <v>0</v>
      </c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</row>
    <row r="29" spans="1:60" outlineLevel="2" x14ac:dyDescent="0.2">
      <c r="A29" s="220"/>
      <c r="B29" s="221"/>
      <c r="C29" s="248"/>
      <c r="D29" s="243"/>
      <c r="E29" s="243"/>
      <c r="F29" s="243"/>
      <c r="G29" s="243"/>
      <c r="H29" s="223"/>
      <c r="I29" s="223"/>
      <c r="J29" s="223"/>
      <c r="K29" s="223"/>
      <c r="L29" s="223"/>
      <c r="M29" s="223"/>
      <c r="N29" s="222"/>
      <c r="O29" s="222"/>
      <c r="P29" s="222"/>
      <c r="Q29" s="222"/>
      <c r="R29" s="223"/>
      <c r="S29" s="223"/>
      <c r="T29" s="223"/>
      <c r="U29" s="223"/>
      <c r="V29" s="223"/>
      <c r="W29" s="223"/>
      <c r="X29" s="223"/>
      <c r="Y29" s="223"/>
      <c r="Z29" s="213"/>
      <c r="AA29" s="213"/>
      <c r="AB29" s="213"/>
      <c r="AC29" s="213"/>
      <c r="AD29" s="213"/>
      <c r="AE29" s="213"/>
      <c r="AF29" s="213"/>
      <c r="AG29" s="213" t="s">
        <v>158</v>
      </c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</row>
    <row r="30" spans="1:60" ht="21.75" outlineLevel="1" x14ac:dyDescent="0.2">
      <c r="A30" s="234">
        <v>6</v>
      </c>
      <c r="B30" s="235" t="s">
        <v>229</v>
      </c>
      <c r="C30" s="245" t="s">
        <v>230</v>
      </c>
      <c r="D30" s="236" t="s">
        <v>216</v>
      </c>
      <c r="E30" s="237">
        <v>1.47</v>
      </c>
      <c r="F30" s="238">
        <f>H30+J30</f>
        <v>0</v>
      </c>
      <c r="G30" s="238">
        <f>ROUND(E30*F30,2)</f>
        <v>0</v>
      </c>
      <c r="H30" s="239"/>
      <c r="I30" s="238">
        <f>ROUND(E30*H30,2)</f>
        <v>0</v>
      </c>
      <c r="J30" s="239"/>
      <c r="K30" s="238">
        <f>ROUND(E30*J30,2)</f>
        <v>0</v>
      </c>
      <c r="L30" s="238">
        <v>21</v>
      </c>
      <c r="M30" s="238">
        <f>G30*(1+L30/100)</f>
        <v>0</v>
      </c>
      <c r="N30" s="237">
        <v>0</v>
      </c>
      <c r="O30" s="237">
        <f>ROUND(E30*N30,2)</f>
        <v>0</v>
      </c>
      <c r="P30" s="237">
        <v>0</v>
      </c>
      <c r="Q30" s="237">
        <f>ROUND(E30*P30,2)</f>
        <v>0</v>
      </c>
      <c r="R30" s="238" t="s">
        <v>217</v>
      </c>
      <c r="S30" s="238" t="s">
        <v>144</v>
      </c>
      <c r="T30" s="240" t="s">
        <v>206</v>
      </c>
      <c r="U30" s="223">
        <v>1.9379999999999999</v>
      </c>
      <c r="V30" s="223">
        <f>ROUND(E30*U30,2)</f>
        <v>2.85</v>
      </c>
      <c r="W30" s="223"/>
      <c r="X30" s="223" t="s">
        <v>207</v>
      </c>
      <c r="Y30" s="223" t="s">
        <v>147</v>
      </c>
      <c r="Z30" s="213"/>
      <c r="AA30" s="213"/>
      <c r="AB30" s="213"/>
      <c r="AC30" s="213"/>
      <c r="AD30" s="213"/>
      <c r="AE30" s="213"/>
      <c r="AF30" s="213"/>
      <c r="AG30" s="213" t="s">
        <v>208</v>
      </c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</row>
    <row r="31" spans="1:60" outlineLevel="2" x14ac:dyDescent="0.2">
      <c r="A31" s="220"/>
      <c r="B31" s="221"/>
      <c r="C31" s="247" t="s">
        <v>231</v>
      </c>
      <c r="D31" s="224"/>
      <c r="E31" s="225">
        <v>1.47</v>
      </c>
      <c r="F31" s="223"/>
      <c r="G31" s="223"/>
      <c r="H31" s="223"/>
      <c r="I31" s="223"/>
      <c r="J31" s="223"/>
      <c r="K31" s="223"/>
      <c r="L31" s="223"/>
      <c r="M31" s="223"/>
      <c r="N31" s="222"/>
      <c r="O31" s="222"/>
      <c r="P31" s="222"/>
      <c r="Q31" s="222"/>
      <c r="R31" s="223"/>
      <c r="S31" s="223"/>
      <c r="T31" s="223"/>
      <c r="U31" s="223"/>
      <c r="V31" s="223"/>
      <c r="W31" s="223"/>
      <c r="X31" s="223"/>
      <c r="Y31" s="223"/>
      <c r="Z31" s="213"/>
      <c r="AA31" s="213"/>
      <c r="AB31" s="213"/>
      <c r="AC31" s="213"/>
      <c r="AD31" s="213"/>
      <c r="AE31" s="213"/>
      <c r="AF31" s="213"/>
      <c r="AG31" s="213" t="s">
        <v>152</v>
      </c>
      <c r="AH31" s="213">
        <v>5</v>
      </c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</row>
    <row r="32" spans="1:60" outlineLevel="2" x14ac:dyDescent="0.2">
      <c r="A32" s="220"/>
      <c r="B32" s="221"/>
      <c r="C32" s="248"/>
      <c r="D32" s="243"/>
      <c r="E32" s="243"/>
      <c r="F32" s="243"/>
      <c r="G32" s="243"/>
      <c r="H32" s="223"/>
      <c r="I32" s="223"/>
      <c r="J32" s="223"/>
      <c r="K32" s="223"/>
      <c r="L32" s="223"/>
      <c r="M32" s="223"/>
      <c r="N32" s="222"/>
      <c r="O32" s="222"/>
      <c r="P32" s="222"/>
      <c r="Q32" s="222"/>
      <c r="R32" s="223"/>
      <c r="S32" s="223"/>
      <c r="T32" s="223"/>
      <c r="U32" s="223"/>
      <c r="V32" s="223"/>
      <c r="W32" s="223"/>
      <c r="X32" s="223"/>
      <c r="Y32" s="223"/>
      <c r="Z32" s="213"/>
      <c r="AA32" s="213"/>
      <c r="AB32" s="213"/>
      <c r="AC32" s="213"/>
      <c r="AD32" s="213"/>
      <c r="AE32" s="213"/>
      <c r="AF32" s="213"/>
      <c r="AG32" s="213" t="s">
        <v>158</v>
      </c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</row>
    <row r="33" spans="1:60" outlineLevel="1" x14ac:dyDescent="0.2">
      <c r="A33" s="234">
        <v>7</v>
      </c>
      <c r="B33" s="235" t="s">
        <v>232</v>
      </c>
      <c r="C33" s="245" t="s">
        <v>233</v>
      </c>
      <c r="D33" s="236" t="s">
        <v>216</v>
      </c>
      <c r="E33" s="237">
        <v>3.15</v>
      </c>
      <c r="F33" s="238">
        <f>H33+J33</f>
        <v>0</v>
      </c>
      <c r="G33" s="238">
        <f>ROUND(E33*F33,2)</f>
        <v>0</v>
      </c>
      <c r="H33" s="239"/>
      <c r="I33" s="238">
        <f>ROUND(E33*H33,2)</f>
        <v>0</v>
      </c>
      <c r="J33" s="239"/>
      <c r="K33" s="238">
        <f>ROUND(E33*J33,2)</f>
        <v>0</v>
      </c>
      <c r="L33" s="238">
        <v>21</v>
      </c>
      <c r="M33" s="238">
        <f>G33*(1+L33/100)</f>
        <v>0</v>
      </c>
      <c r="N33" s="237">
        <v>0</v>
      </c>
      <c r="O33" s="237">
        <f>ROUND(E33*N33,2)</f>
        <v>0</v>
      </c>
      <c r="P33" s="237">
        <v>0</v>
      </c>
      <c r="Q33" s="237">
        <f>ROUND(E33*P33,2)</f>
        <v>0</v>
      </c>
      <c r="R33" s="238" t="s">
        <v>217</v>
      </c>
      <c r="S33" s="238" t="s">
        <v>144</v>
      </c>
      <c r="T33" s="240" t="s">
        <v>206</v>
      </c>
      <c r="U33" s="223">
        <v>0.03</v>
      </c>
      <c r="V33" s="223">
        <f>ROUND(E33*U33,2)</f>
        <v>0.09</v>
      </c>
      <c r="W33" s="223"/>
      <c r="X33" s="223" t="s">
        <v>207</v>
      </c>
      <c r="Y33" s="223" t="s">
        <v>147</v>
      </c>
      <c r="Z33" s="213"/>
      <c r="AA33" s="213"/>
      <c r="AB33" s="213"/>
      <c r="AC33" s="213"/>
      <c r="AD33" s="213"/>
      <c r="AE33" s="213"/>
      <c r="AF33" s="213"/>
      <c r="AG33" s="213" t="s">
        <v>208</v>
      </c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3"/>
      <c r="BB33" s="213"/>
      <c r="BC33" s="213"/>
      <c r="BD33" s="213"/>
      <c r="BE33" s="213"/>
      <c r="BF33" s="213"/>
      <c r="BG33" s="213"/>
      <c r="BH33" s="213"/>
    </row>
    <row r="34" spans="1:60" outlineLevel="2" x14ac:dyDescent="0.2">
      <c r="A34" s="220"/>
      <c r="B34" s="221"/>
      <c r="C34" s="246" t="s">
        <v>234</v>
      </c>
      <c r="D34" s="242"/>
      <c r="E34" s="242"/>
      <c r="F34" s="242"/>
      <c r="G34" s="242"/>
      <c r="H34" s="223"/>
      <c r="I34" s="223"/>
      <c r="J34" s="223"/>
      <c r="K34" s="223"/>
      <c r="L34" s="223"/>
      <c r="M34" s="223"/>
      <c r="N34" s="222"/>
      <c r="O34" s="222"/>
      <c r="P34" s="222"/>
      <c r="Q34" s="222"/>
      <c r="R34" s="223"/>
      <c r="S34" s="223"/>
      <c r="T34" s="223"/>
      <c r="U34" s="223"/>
      <c r="V34" s="223"/>
      <c r="W34" s="223"/>
      <c r="X34" s="223"/>
      <c r="Y34" s="223"/>
      <c r="Z34" s="213"/>
      <c r="AA34" s="213"/>
      <c r="AB34" s="213"/>
      <c r="AC34" s="213"/>
      <c r="AD34" s="213"/>
      <c r="AE34" s="213"/>
      <c r="AF34" s="213"/>
      <c r="AG34" s="213" t="s">
        <v>150</v>
      </c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41" t="str">
        <f>C34</f>
        <v>Uložení sypaniny do násypů nebo na skládku s rozprostřením sypaniny ve vrstvách a s hrubým urovnáním.</v>
      </c>
      <c r="BB34" s="213"/>
      <c r="BC34" s="213"/>
      <c r="BD34" s="213"/>
      <c r="BE34" s="213"/>
      <c r="BF34" s="213"/>
      <c r="BG34" s="213"/>
      <c r="BH34" s="213"/>
    </row>
    <row r="35" spans="1:60" outlineLevel="2" x14ac:dyDescent="0.2">
      <c r="A35" s="220"/>
      <c r="B35" s="221"/>
      <c r="C35" s="247" t="s">
        <v>235</v>
      </c>
      <c r="D35" s="224"/>
      <c r="E35" s="225">
        <v>3.15</v>
      </c>
      <c r="F35" s="223"/>
      <c r="G35" s="223"/>
      <c r="H35" s="223"/>
      <c r="I35" s="223"/>
      <c r="J35" s="223"/>
      <c r="K35" s="223"/>
      <c r="L35" s="223"/>
      <c r="M35" s="223"/>
      <c r="N35" s="222"/>
      <c r="O35" s="222"/>
      <c r="P35" s="222"/>
      <c r="Q35" s="222"/>
      <c r="R35" s="223"/>
      <c r="S35" s="223"/>
      <c r="T35" s="223"/>
      <c r="U35" s="223"/>
      <c r="V35" s="223"/>
      <c r="W35" s="223"/>
      <c r="X35" s="223"/>
      <c r="Y35" s="223"/>
      <c r="Z35" s="213"/>
      <c r="AA35" s="213"/>
      <c r="AB35" s="213"/>
      <c r="AC35" s="213"/>
      <c r="AD35" s="213"/>
      <c r="AE35" s="213"/>
      <c r="AF35" s="213"/>
      <c r="AG35" s="213" t="s">
        <v>152</v>
      </c>
      <c r="AH35" s="213">
        <v>5</v>
      </c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3"/>
      <c r="BB35" s="213"/>
      <c r="BC35" s="213"/>
      <c r="BD35" s="213"/>
      <c r="BE35" s="213"/>
      <c r="BF35" s="213"/>
      <c r="BG35" s="213"/>
      <c r="BH35" s="213"/>
    </row>
    <row r="36" spans="1:60" outlineLevel="2" x14ac:dyDescent="0.2">
      <c r="A36" s="220"/>
      <c r="B36" s="221"/>
      <c r="C36" s="248"/>
      <c r="D36" s="243"/>
      <c r="E36" s="243"/>
      <c r="F36" s="243"/>
      <c r="G36" s="243"/>
      <c r="H36" s="223"/>
      <c r="I36" s="223"/>
      <c r="J36" s="223"/>
      <c r="K36" s="223"/>
      <c r="L36" s="223"/>
      <c r="M36" s="223"/>
      <c r="N36" s="222"/>
      <c r="O36" s="222"/>
      <c r="P36" s="222"/>
      <c r="Q36" s="222"/>
      <c r="R36" s="223"/>
      <c r="S36" s="223"/>
      <c r="T36" s="223"/>
      <c r="U36" s="223"/>
      <c r="V36" s="223"/>
      <c r="W36" s="223"/>
      <c r="X36" s="223"/>
      <c r="Y36" s="223"/>
      <c r="Z36" s="213"/>
      <c r="AA36" s="213"/>
      <c r="AB36" s="213"/>
      <c r="AC36" s="213"/>
      <c r="AD36" s="213"/>
      <c r="AE36" s="213"/>
      <c r="AF36" s="213"/>
      <c r="AG36" s="213" t="s">
        <v>158</v>
      </c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13"/>
      <c r="BF36" s="213"/>
      <c r="BG36" s="213"/>
      <c r="BH36" s="213"/>
    </row>
    <row r="37" spans="1:60" outlineLevel="1" x14ac:dyDescent="0.2">
      <c r="A37" s="234">
        <v>8</v>
      </c>
      <c r="B37" s="235" t="s">
        <v>236</v>
      </c>
      <c r="C37" s="245" t="s">
        <v>237</v>
      </c>
      <c r="D37" s="236" t="s">
        <v>216</v>
      </c>
      <c r="E37" s="237">
        <v>1.47</v>
      </c>
      <c r="F37" s="238">
        <f>H37+J37</f>
        <v>0</v>
      </c>
      <c r="G37" s="238">
        <f>ROUND(E37*F37,2)</f>
        <v>0</v>
      </c>
      <c r="H37" s="239"/>
      <c r="I37" s="238">
        <f>ROUND(E37*H37,2)</f>
        <v>0</v>
      </c>
      <c r="J37" s="239"/>
      <c r="K37" s="238">
        <f>ROUND(E37*J37,2)</f>
        <v>0</v>
      </c>
      <c r="L37" s="238">
        <v>21</v>
      </c>
      <c r="M37" s="238">
        <f>G37*(1+L37/100)</f>
        <v>0</v>
      </c>
      <c r="N37" s="237">
        <v>0</v>
      </c>
      <c r="O37" s="237">
        <f>ROUND(E37*N37,2)</f>
        <v>0</v>
      </c>
      <c r="P37" s="237">
        <v>0</v>
      </c>
      <c r="Q37" s="237">
        <f>ROUND(E37*P37,2)</f>
        <v>0</v>
      </c>
      <c r="R37" s="238" t="s">
        <v>217</v>
      </c>
      <c r="S37" s="238" t="s">
        <v>144</v>
      </c>
      <c r="T37" s="240" t="s">
        <v>206</v>
      </c>
      <c r="U37" s="223">
        <v>0</v>
      </c>
      <c r="V37" s="223">
        <f>ROUND(E37*U37,2)</f>
        <v>0</v>
      </c>
      <c r="W37" s="223"/>
      <c r="X37" s="223" t="s">
        <v>207</v>
      </c>
      <c r="Y37" s="223" t="s">
        <v>147</v>
      </c>
      <c r="Z37" s="213"/>
      <c r="AA37" s="213"/>
      <c r="AB37" s="213"/>
      <c r="AC37" s="213"/>
      <c r="AD37" s="213"/>
      <c r="AE37" s="213"/>
      <c r="AF37" s="213"/>
      <c r="AG37" s="213" t="s">
        <v>208</v>
      </c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13"/>
      <c r="BF37" s="213"/>
      <c r="BG37" s="213"/>
      <c r="BH37" s="213"/>
    </row>
    <row r="38" spans="1:60" outlineLevel="2" x14ac:dyDescent="0.2">
      <c r="A38" s="220"/>
      <c r="B38" s="221"/>
      <c r="C38" s="246" t="s">
        <v>238</v>
      </c>
      <c r="D38" s="242"/>
      <c r="E38" s="242"/>
      <c r="F38" s="242"/>
      <c r="G38" s="242"/>
      <c r="H38" s="223"/>
      <c r="I38" s="223"/>
      <c r="J38" s="223"/>
      <c r="K38" s="223"/>
      <c r="L38" s="223"/>
      <c r="M38" s="223"/>
      <c r="N38" s="222"/>
      <c r="O38" s="222"/>
      <c r="P38" s="222"/>
      <c r="Q38" s="222"/>
      <c r="R38" s="223"/>
      <c r="S38" s="223"/>
      <c r="T38" s="223"/>
      <c r="U38" s="223"/>
      <c r="V38" s="223"/>
      <c r="W38" s="223"/>
      <c r="X38" s="223"/>
      <c r="Y38" s="223"/>
      <c r="Z38" s="213"/>
      <c r="AA38" s="213"/>
      <c r="AB38" s="213"/>
      <c r="AC38" s="213"/>
      <c r="AD38" s="213"/>
      <c r="AE38" s="213"/>
      <c r="AF38" s="213"/>
      <c r="AG38" s="213" t="s">
        <v>150</v>
      </c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213"/>
      <c r="BF38" s="213"/>
      <c r="BG38" s="213"/>
      <c r="BH38" s="213"/>
    </row>
    <row r="39" spans="1:60" outlineLevel="2" x14ac:dyDescent="0.2">
      <c r="A39" s="220"/>
      <c r="B39" s="221"/>
      <c r="C39" s="247" t="s">
        <v>231</v>
      </c>
      <c r="D39" s="224"/>
      <c r="E39" s="225">
        <v>1.47</v>
      </c>
      <c r="F39" s="223"/>
      <c r="G39" s="223"/>
      <c r="H39" s="223"/>
      <c r="I39" s="223"/>
      <c r="J39" s="223"/>
      <c r="K39" s="223"/>
      <c r="L39" s="223"/>
      <c r="M39" s="223"/>
      <c r="N39" s="222"/>
      <c r="O39" s="222"/>
      <c r="P39" s="222"/>
      <c r="Q39" s="222"/>
      <c r="R39" s="223"/>
      <c r="S39" s="223"/>
      <c r="T39" s="223"/>
      <c r="U39" s="223"/>
      <c r="V39" s="223"/>
      <c r="W39" s="223"/>
      <c r="X39" s="223"/>
      <c r="Y39" s="223"/>
      <c r="Z39" s="213"/>
      <c r="AA39" s="213"/>
      <c r="AB39" s="213"/>
      <c r="AC39" s="213"/>
      <c r="AD39" s="213"/>
      <c r="AE39" s="213"/>
      <c r="AF39" s="213"/>
      <c r="AG39" s="213" t="s">
        <v>152</v>
      </c>
      <c r="AH39" s="213">
        <v>5</v>
      </c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3"/>
      <c r="BD39" s="213"/>
      <c r="BE39" s="213"/>
      <c r="BF39" s="213"/>
      <c r="BG39" s="213"/>
      <c r="BH39" s="213"/>
    </row>
    <row r="40" spans="1:60" outlineLevel="2" x14ac:dyDescent="0.2">
      <c r="A40" s="220"/>
      <c r="B40" s="221"/>
      <c r="C40" s="248"/>
      <c r="D40" s="243"/>
      <c r="E40" s="243"/>
      <c r="F40" s="243"/>
      <c r="G40" s="243"/>
      <c r="H40" s="223"/>
      <c r="I40" s="223"/>
      <c r="J40" s="223"/>
      <c r="K40" s="223"/>
      <c r="L40" s="223"/>
      <c r="M40" s="223"/>
      <c r="N40" s="222"/>
      <c r="O40" s="222"/>
      <c r="P40" s="222"/>
      <c r="Q40" s="222"/>
      <c r="R40" s="223"/>
      <c r="S40" s="223"/>
      <c r="T40" s="223"/>
      <c r="U40" s="223"/>
      <c r="V40" s="223"/>
      <c r="W40" s="223"/>
      <c r="X40" s="223"/>
      <c r="Y40" s="223"/>
      <c r="Z40" s="213"/>
      <c r="AA40" s="213"/>
      <c r="AB40" s="213"/>
      <c r="AC40" s="213"/>
      <c r="AD40" s="213"/>
      <c r="AE40" s="213"/>
      <c r="AF40" s="213"/>
      <c r="AG40" s="213" t="s">
        <v>158</v>
      </c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</row>
    <row r="41" spans="1:60" ht="13.6" x14ac:dyDescent="0.2">
      <c r="A41" s="227" t="s">
        <v>139</v>
      </c>
      <c r="B41" s="228" t="s">
        <v>97</v>
      </c>
      <c r="C41" s="244" t="s">
        <v>98</v>
      </c>
      <c r="D41" s="229"/>
      <c r="E41" s="230"/>
      <c r="F41" s="231"/>
      <c r="G41" s="231">
        <f>SUMIF(AG42:AG46,"&lt;&gt;NOR",G42:G46)</f>
        <v>0</v>
      </c>
      <c r="H41" s="231"/>
      <c r="I41" s="231">
        <f>SUM(I42:I46)</f>
        <v>0</v>
      </c>
      <c r="J41" s="231"/>
      <c r="K41" s="231">
        <f>SUM(K42:K46)</f>
        <v>0</v>
      </c>
      <c r="L41" s="231"/>
      <c r="M41" s="231">
        <f>SUM(M42:M46)</f>
        <v>0</v>
      </c>
      <c r="N41" s="230"/>
      <c r="O41" s="230">
        <f>SUM(O42:O46)</f>
        <v>0</v>
      </c>
      <c r="P41" s="230"/>
      <c r="Q41" s="230">
        <f>SUM(Q42:Q46)</f>
        <v>0</v>
      </c>
      <c r="R41" s="231"/>
      <c r="S41" s="231"/>
      <c r="T41" s="232"/>
      <c r="U41" s="226"/>
      <c r="V41" s="226">
        <f>SUM(V42:V46)</f>
        <v>1.98</v>
      </c>
      <c r="W41" s="226"/>
      <c r="X41" s="226"/>
      <c r="Y41" s="226"/>
      <c r="AG41" t="s">
        <v>140</v>
      </c>
    </row>
    <row r="42" spans="1:60" outlineLevel="1" x14ac:dyDescent="0.2">
      <c r="A42" s="234">
        <v>9</v>
      </c>
      <c r="B42" s="235" t="s">
        <v>239</v>
      </c>
      <c r="C42" s="245" t="s">
        <v>240</v>
      </c>
      <c r="D42" s="236" t="s">
        <v>241</v>
      </c>
      <c r="E42" s="237">
        <v>33</v>
      </c>
      <c r="F42" s="238">
        <f>H42+J42</f>
        <v>0</v>
      </c>
      <c r="G42" s="238">
        <f>ROUND(E42*F42,2)</f>
        <v>0</v>
      </c>
      <c r="H42" s="239"/>
      <c r="I42" s="238">
        <f>ROUND(E42*H42,2)</f>
        <v>0</v>
      </c>
      <c r="J42" s="239"/>
      <c r="K42" s="238">
        <f>ROUND(E42*J42,2)</f>
        <v>0</v>
      </c>
      <c r="L42" s="238">
        <v>21</v>
      </c>
      <c r="M42" s="238">
        <f>G42*(1+L42/100)</f>
        <v>0</v>
      </c>
      <c r="N42" s="237">
        <v>0</v>
      </c>
      <c r="O42" s="237">
        <f>ROUND(E42*N42,2)</f>
        <v>0</v>
      </c>
      <c r="P42" s="237">
        <v>0</v>
      </c>
      <c r="Q42" s="237">
        <f>ROUND(E42*P42,2)</f>
        <v>0</v>
      </c>
      <c r="R42" s="238" t="s">
        <v>205</v>
      </c>
      <c r="S42" s="238" t="s">
        <v>144</v>
      </c>
      <c r="T42" s="240" t="s">
        <v>206</v>
      </c>
      <c r="U42" s="223">
        <v>0.06</v>
      </c>
      <c r="V42" s="223">
        <f>ROUND(E42*U42,2)</f>
        <v>1.98</v>
      </c>
      <c r="W42" s="223"/>
      <c r="X42" s="223" t="s">
        <v>207</v>
      </c>
      <c r="Y42" s="223" t="s">
        <v>147</v>
      </c>
      <c r="Z42" s="213"/>
      <c r="AA42" s="213"/>
      <c r="AB42" s="213"/>
      <c r="AC42" s="213"/>
      <c r="AD42" s="213"/>
      <c r="AE42" s="213"/>
      <c r="AF42" s="213"/>
      <c r="AG42" s="213" t="s">
        <v>208</v>
      </c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3"/>
      <c r="BD42" s="213"/>
      <c r="BE42" s="213"/>
      <c r="BF42" s="213"/>
      <c r="BG42" s="213"/>
      <c r="BH42" s="213"/>
    </row>
    <row r="43" spans="1:60" outlineLevel="2" x14ac:dyDescent="0.2">
      <c r="A43" s="220"/>
      <c r="B43" s="221"/>
      <c r="C43" s="254" t="s">
        <v>242</v>
      </c>
      <c r="D43" s="252"/>
      <c r="E43" s="252"/>
      <c r="F43" s="252"/>
      <c r="G43" s="252"/>
      <c r="H43" s="223"/>
      <c r="I43" s="223"/>
      <c r="J43" s="223"/>
      <c r="K43" s="223"/>
      <c r="L43" s="223"/>
      <c r="M43" s="223"/>
      <c r="N43" s="222"/>
      <c r="O43" s="222"/>
      <c r="P43" s="222"/>
      <c r="Q43" s="222"/>
      <c r="R43" s="223"/>
      <c r="S43" s="223"/>
      <c r="T43" s="223"/>
      <c r="U43" s="223"/>
      <c r="V43" s="223"/>
      <c r="W43" s="223"/>
      <c r="X43" s="223"/>
      <c r="Y43" s="223"/>
      <c r="Z43" s="213"/>
      <c r="AA43" s="213"/>
      <c r="AB43" s="213"/>
      <c r="AC43" s="213"/>
      <c r="AD43" s="213"/>
      <c r="AE43" s="213"/>
      <c r="AF43" s="213"/>
      <c r="AG43" s="213" t="s">
        <v>219</v>
      </c>
      <c r="AH43" s="213"/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  <c r="AY43" s="213"/>
      <c r="AZ43" s="213"/>
      <c r="BA43" s="213"/>
      <c r="BB43" s="213"/>
      <c r="BC43" s="213"/>
      <c r="BD43" s="213"/>
      <c r="BE43" s="213"/>
      <c r="BF43" s="213"/>
      <c r="BG43" s="213"/>
      <c r="BH43" s="213"/>
    </row>
    <row r="44" spans="1:60" outlineLevel="2" x14ac:dyDescent="0.2">
      <c r="A44" s="220"/>
      <c r="B44" s="221"/>
      <c r="C44" s="247" t="s">
        <v>243</v>
      </c>
      <c r="D44" s="224"/>
      <c r="E44" s="225">
        <v>21</v>
      </c>
      <c r="F44" s="223"/>
      <c r="G44" s="223"/>
      <c r="H44" s="223"/>
      <c r="I44" s="223"/>
      <c r="J44" s="223"/>
      <c r="K44" s="223"/>
      <c r="L44" s="223"/>
      <c r="M44" s="223"/>
      <c r="N44" s="222"/>
      <c r="O44" s="222"/>
      <c r="P44" s="222"/>
      <c r="Q44" s="222"/>
      <c r="R44" s="223"/>
      <c r="S44" s="223"/>
      <c r="T44" s="223"/>
      <c r="U44" s="223"/>
      <c r="V44" s="223"/>
      <c r="W44" s="223"/>
      <c r="X44" s="223"/>
      <c r="Y44" s="223"/>
      <c r="Z44" s="213"/>
      <c r="AA44" s="213"/>
      <c r="AB44" s="213"/>
      <c r="AC44" s="213"/>
      <c r="AD44" s="213"/>
      <c r="AE44" s="213"/>
      <c r="AF44" s="213"/>
      <c r="AG44" s="213" t="s">
        <v>152</v>
      </c>
      <c r="AH44" s="213">
        <v>0</v>
      </c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3"/>
      <c r="BA44" s="213"/>
      <c r="BB44" s="213"/>
      <c r="BC44" s="213"/>
      <c r="BD44" s="213"/>
      <c r="BE44" s="213"/>
      <c r="BF44" s="213"/>
      <c r="BG44" s="213"/>
      <c r="BH44" s="213"/>
    </row>
    <row r="45" spans="1:60" outlineLevel="3" x14ac:dyDescent="0.2">
      <c r="A45" s="220"/>
      <c r="B45" s="221"/>
      <c r="C45" s="247" t="s">
        <v>244</v>
      </c>
      <c r="D45" s="224"/>
      <c r="E45" s="225">
        <v>12</v>
      </c>
      <c r="F45" s="223"/>
      <c r="G45" s="223"/>
      <c r="H45" s="223"/>
      <c r="I45" s="223"/>
      <c r="J45" s="223"/>
      <c r="K45" s="223"/>
      <c r="L45" s="223"/>
      <c r="M45" s="223"/>
      <c r="N45" s="222"/>
      <c r="O45" s="222"/>
      <c r="P45" s="222"/>
      <c r="Q45" s="222"/>
      <c r="R45" s="223"/>
      <c r="S45" s="223"/>
      <c r="T45" s="223"/>
      <c r="U45" s="223"/>
      <c r="V45" s="223"/>
      <c r="W45" s="223"/>
      <c r="X45" s="223"/>
      <c r="Y45" s="223"/>
      <c r="Z45" s="213"/>
      <c r="AA45" s="213"/>
      <c r="AB45" s="213"/>
      <c r="AC45" s="213"/>
      <c r="AD45" s="213"/>
      <c r="AE45" s="213"/>
      <c r="AF45" s="213"/>
      <c r="AG45" s="213" t="s">
        <v>152</v>
      </c>
      <c r="AH45" s="213">
        <v>0</v>
      </c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  <c r="AY45" s="213"/>
      <c r="AZ45" s="213"/>
      <c r="BA45" s="213"/>
      <c r="BB45" s="213"/>
      <c r="BC45" s="213"/>
      <c r="BD45" s="213"/>
      <c r="BE45" s="213"/>
      <c r="BF45" s="213"/>
      <c r="BG45" s="213"/>
      <c r="BH45" s="213"/>
    </row>
    <row r="46" spans="1:60" outlineLevel="2" x14ac:dyDescent="0.2">
      <c r="A46" s="220"/>
      <c r="B46" s="221"/>
      <c r="C46" s="248"/>
      <c r="D46" s="243"/>
      <c r="E46" s="243"/>
      <c r="F46" s="243"/>
      <c r="G46" s="243"/>
      <c r="H46" s="223"/>
      <c r="I46" s="223"/>
      <c r="J46" s="223"/>
      <c r="K46" s="223"/>
      <c r="L46" s="223"/>
      <c r="M46" s="223"/>
      <c r="N46" s="222"/>
      <c r="O46" s="222"/>
      <c r="P46" s="222"/>
      <c r="Q46" s="222"/>
      <c r="R46" s="223"/>
      <c r="S46" s="223"/>
      <c r="T46" s="223"/>
      <c r="U46" s="223"/>
      <c r="V46" s="223"/>
      <c r="W46" s="223"/>
      <c r="X46" s="223"/>
      <c r="Y46" s="223"/>
      <c r="Z46" s="213"/>
      <c r="AA46" s="213"/>
      <c r="AB46" s="213"/>
      <c r="AC46" s="213"/>
      <c r="AD46" s="213"/>
      <c r="AE46" s="213"/>
      <c r="AF46" s="213"/>
      <c r="AG46" s="213" t="s">
        <v>158</v>
      </c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3"/>
      <c r="AY46" s="213"/>
      <c r="AZ46" s="213"/>
      <c r="BA46" s="213"/>
      <c r="BB46" s="213"/>
      <c r="BC46" s="213"/>
      <c r="BD46" s="213"/>
      <c r="BE46" s="213"/>
      <c r="BF46" s="213"/>
      <c r="BG46" s="213"/>
      <c r="BH46" s="213"/>
    </row>
    <row r="47" spans="1:60" ht="13.6" x14ac:dyDescent="0.2">
      <c r="A47" s="227" t="s">
        <v>139</v>
      </c>
      <c r="B47" s="228" t="s">
        <v>105</v>
      </c>
      <c r="C47" s="244" t="s">
        <v>106</v>
      </c>
      <c r="D47" s="229"/>
      <c r="E47" s="230"/>
      <c r="F47" s="231"/>
      <c r="G47" s="231">
        <f>SUMIF(AG48:AG66,"&lt;&gt;NOR",G48:G66)</f>
        <v>0</v>
      </c>
      <c r="H47" s="231"/>
      <c r="I47" s="231">
        <f>SUM(I48:I66)</f>
        <v>0</v>
      </c>
      <c r="J47" s="231"/>
      <c r="K47" s="231">
        <f>SUM(K48:K66)</f>
        <v>0</v>
      </c>
      <c r="L47" s="231"/>
      <c r="M47" s="231">
        <f>SUM(M48:M66)</f>
        <v>0</v>
      </c>
      <c r="N47" s="230"/>
      <c r="O47" s="230">
        <f>SUM(O48:O66)</f>
        <v>0</v>
      </c>
      <c r="P47" s="230"/>
      <c r="Q47" s="230">
        <f>SUM(Q48:Q66)</f>
        <v>0</v>
      </c>
      <c r="R47" s="231"/>
      <c r="S47" s="231"/>
      <c r="T47" s="232"/>
      <c r="U47" s="226"/>
      <c r="V47" s="226">
        <f>SUM(V48:V66)</f>
        <v>2.25</v>
      </c>
      <c r="W47" s="226"/>
      <c r="X47" s="226"/>
      <c r="Y47" s="226"/>
      <c r="AG47" t="s">
        <v>140</v>
      </c>
    </row>
    <row r="48" spans="1:60" ht="21.75" outlineLevel="1" x14ac:dyDescent="0.2">
      <c r="A48" s="234">
        <v>10</v>
      </c>
      <c r="B48" s="235" t="s">
        <v>245</v>
      </c>
      <c r="C48" s="245" t="s">
        <v>246</v>
      </c>
      <c r="D48" s="236" t="s">
        <v>247</v>
      </c>
      <c r="E48" s="237">
        <v>247.32</v>
      </c>
      <c r="F48" s="238">
        <f>H48+J48</f>
        <v>0</v>
      </c>
      <c r="G48" s="238">
        <f>ROUND(E48*F48,2)</f>
        <v>0</v>
      </c>
      <c r="H48" s="239"/>
      <c r="I48" s="238">
        <f>ROUND(E48*H48,2)</f>
        <v>0</v>
      </c>
      <c r="J48" s="239"/>
      <c r="K48" s="238">
        <f>ROUND(E48*J48,2)</f>
        <v>0</v>
      </c>
      <c r="L48" s="238">
        <v>21</v>
      </c>
      <c r="M48" s="238">
        <f>G48*(1+L48/100)</f>
        <v>0</v>
      </c>
      <c r="N48" s="237">
        <v>0</v>
      </c>
      <c r="O48" s="237">
        <f>ROUND(E48*N48,2)</f>
        <v>0</v>
      </c>
      <c r="P48" s="237">
        <v>0</v>
      </c>
      <c r="Q48" s="237">
        <f>ROUND(E48*P48,2)</f>
        <v>0</v>
      </c>
      <c r="R48" s="238" t="s">
        <v>205</v>
      </c>
      <c r="S48" s="238" t="s">
        <v>144</v>
      </c>
      <c r="T48" s="240" t="s">
        <v>206</v>
      </c>
      <c r="U48" s="223">
        <v>0</v>
      </c>
      <c r="V48" s="223">
        <f>ROUND(E48*U48,2)</f>
        <v>0</v>
      </c>
      <c r="W48" s="223"/>
      <c r="X48" s="223" t="s">
        <v>207</v>
      </c>
      <c r="Y48" s="223" t="s">
        <v>147</v>
      </c>
      <c r="Z48" s="213"/>
      <c r="AA48" s="213"/>
      <c r="AB48" s="213"/>
      <c r="AC48" s="213"/>
      <c r="AD48" s="213"/>
      <c r="AE48" s="213"/>
      <c r="AF48" s="213"/>
      <c r="AG48" s="213" t="s">
        <v>208</v>
      </c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  <c r="BF48" s="213"/>
      <c r="BG48" s="213"/>
      <c r="BH48" s="213"/>
    </row>
    <row r="49" spans="1:60" outlineLevel="2" x14ac:dyDescent="0.2">
      <c r="A49" s="220"/>
      <c r="B49" s="221"/>
      <c r="C49" s="247" t="s">
        <v>248</v>
      </c>
      <c r="D49" s="224"/>
      <c r="E49" s="225">
        <v>247.32</v>
      </c>
      <c r="F49" s="223"/>
      <c r="G49" s="223"/>
      <c r="H49" s="223"/>
      <c r="I49" s="223"/>
      <c r="J49" s="223"/>
      <c r="K49" s="223"/>
      <c r="L49" s="223"/>
      <c r="M49" s="223"/>
      <c r="N49" s="222"/>
      <c r="O49" s="222"/>
      <c r="P49" s="222"/>
      <c r="Q49" s="222"/>
      <c r="R49" s="223"/>
      <c r="S49" s="223"/>
      <c r="T49" s="223"/>
      <c r="U49" s="223"/>
      <c r="V49" s="223"/>
      <c r="W49" s="223"/>
      <c r="X49" s="223"/>
      <c r="Y49" s="223"/>
      <c r="Z49" s="213"/>
      <c r="AA49" s="213"/>
      <c r="AB49" s="213"/>
      <c r="AC49" s="213"/>
      <c r="AD49" s="213"/>
      <c r="AE49" s="213"/>
      <c r="AF49" s="213"/>
      <c r="AG49" s="213" t="s">
        <v>152</v>
      </c>
      <c r="AH49" s="213">
        <v>0</v>
      </c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  <c r="BF49" s="213"/>
      <c r="BG49" s="213"/>
      <c r="BH49" s="213"/>
    </row>
    <row r="50" spans="1:60" outlineLevel="2" x14ac:dyDescent="0.2">
      <c r="A50" s="220"/>
      <c r="B50" s="221"/>
      <c r="C50" s="248"/>
      <c r="D50" s="243"/>
      <c r="E50" s="243"/>
      <c r="F50" s="243"/>
      <c r="G50" s="243"/>
      <c r="H50" s="223"/>
      <c r="I50" s="223"/>
      <c r="J50" s="223"/>
      <c r="K50" s="223"/>
      <c r="L50" s="223"/>
      <c r="M50" s="223"/>
      <c r="N50" s="222"/>
      <c r="O50" s="222"/>
      <c r="P50" s="222"/>
      <c r="Q50" s="222"/>
      <c r="R50" s="223"/>
      <c r="S50" s="223"/>
      <c r="T50" s="223"/>
      <c r="U50" s="223"/>
      <c r="V50" s="223"/>
      <c r="W50" s="223"/>
      <c r="X50" s="223"/>
      <c r="Y50" s="223"/>
      <c r="Z50" s="213"/>
      <c r="AA50" s="213"/>
      <c r="AB50" s="213"/>
      <c r="AC50" s="213"/>
      <c r="AD50" s="213"/>
      <c r="AE50" s="213"/>
      <c r="AF50" s="213"/>
      <c r="AG50" s="213" t="s">
        <v>158</v>
      </c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3"/>
      <c r="AY50" s="213"/>
      <c r="AZ50" s="213"/>
      <c r="BA50" s="213"/>
      <c r="BB50" s="213"/>
      <c r="BC50" s="213"/>
      <c r="BD50" s="213"/>
      <c r="BE50" s="213"/>
      <c r="BF50" s="213"/>
      <c r="BG50" s="213"/>
      <c r="BH50" s="213"/>
    </row>
    <row r="51" spans="1:60" outlineLevel="1" x14ac:dyDescent="0.2">
      <c r="A51" s="234">
        <v>11</v>
      </c>
      <c r="B51" s="235" t="s">
        <v>249</v>
      </c>
      <c r="C51" s="245" t="s">
        <v>250</v>
      </c>
      <c r="D51" s="236" t="s">
        <v>251</v>
      </c>
      <c r="E51" s="237">
        <v>5</v>
      </c>
      <c r="F51" s="238">
        <f>H51+J51</f>
        <v>0</v>
      </c>
      <c r="G51" s="238">
        <f>ROUND(E51*F51,2)</f>
        <v>0</v>
      </c>
      <c r="H51" s="239"/>
      <c r="I51" s="238">
        <f>ROUND(E51*H51,2)</f>
        <v>0</v>
      </c>
      <c r="J51" s="239"/>
      <c r="K51" s="238">
        <f>ROUND(E51*J51,2)</f>
        <v>0</v>
      </c>
      <c r="L51" s="238">
        <v>21</v>
      </c>
      <c r="M51" s="238">
        <f>G51*(1+L51/100)</f>
        <v>0</v>
      </c>
      <c r="N51" s="237">
        <v>0</v>
      </c>
      <c r="O51" s="237">
        <f>ROUND(E51*N51,2)</f>
        <v>0</v>
      </c>
      <c r="P51" s="237">
        <v>0</v>
      </c>
      <c r="Q51" s="237">
        <f>ROUND(E51*P51,2)</f>
        <v>0</v>
      </c>
      <c r="R51" s="238" t="s">
        <v>252</v>
      </c>
      <c r="S51" s="238" t="s">
        <v>144</v>
      </c>
      <c r="T51" s="240" t="s">
        <v>206</v>
      </c>
      <c r="U51" s="223">
        <v>0</v>
      </c>
      <c r="V51" s="223">
        <f>ROUND(E51*U51,2)</f>
        <v>0</v>
      </c>
      <c r="W51" s="223"/>
      <c r="X51" s="223" t="s">
        <v>207</v>
      </c>
      <c r="Y51" s="223" t="s">
        <v>147</v>
      </c>
      <c r="Z51" s="213"/>
      <c r="AA51" s="213"/>
      <c r="AB51" s="213"/>
      <c r="AC51" s="213"/>
      <c r="AD51" s="213"/>
      <c r="AE51" s="213"/>
      <c r="AF51" s="213"/>
      <c r="AG51" s="213" t="s">
        <v>208</v>
      </c>
      <c r="AH51" s="213"/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213"/>
      <c r="AW51" s="213"/>
      <c r="AX51" s="213"/>
      <c r="AY51" s="213"/>
      <c r="AZ51" s="213"/>
      <c r="BA51" s="213"/>
      <c r="BB51" s="213"/>
      <c r="BC51" s="213"/>
      <c r="BD51" s="213"/>
      <c r="BE51" s="213"/>
      <c r="BF51" s="213"/>
      <c r="BG51" s="213"/>
      <c r="BH51" s="213"/>
    </row>
    <row r="52" spans="1:60" outlineLevel="2" x14ac:dyDescent="0.2">
      <c r="A52" s="220"/>
      <c r="B52" s="221"/>
      <c r="C52" s="247" t="s">
        <v>95</v>
      </c>
      <c r="D52" s="224"/>
      <c r="E52" s="225">
        <v>5</v>
      </c>
      <c r="F52" s="223"/>
      <c r="G52" s="223"/>
      <c r="H52" s="223"/>
      <c r="I52" s="223"/>
      <c r="J52" s="223"/>
      <c r="K52" s="223"/>
      <c r="L52" s="223"/>
      <c r="M52" s="223"/>
      <c r="N52" s="222"/>
      <c r="O52" s="222"/>
      <c r="P52" s="222"/>
      <c r="Q52" s="222"/>
      <c r="R52" s="223"/>
      <c r="S52" s="223"/>
      <c r="T52" s="223"/>
      <c r="U52" s="223"/>
      <c r="V52" s="223"/>
      <c r="W52" s="223"/>
      <c r="X52" s="223"/>
      <c r="Y52" s="223"/>
      <c r="Z52" s="213"/>
      <c r="AA52" s="213"/>
      <c r="AB52" s="213"/>
      <c r="AC52" s="213"/>
      <c r="AD52" s="213"/>
      <c r="AE52" s="213"/>
      <c r="AF52" s="213"/>
      <c r="AG52" s="213" t="s">
        <v>152</v>
      </c>
      <c r="AH52" s="213">
        <v>0</v>
      </c>
      <c r="AI52" s="213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213"/>
      <c r="AW52" s="213"/>
      <c r="AX52" s="213"/>
      <c r="AY52" s="213"/>
      <c r="AZ52" s="213"/>
      <c r="BA52" s="213"/>
      <c r="BB52" s="213"/>
      <c r="BC52" s="213"/>
      <c r="BD52" s="213"/>
      <c r="BE52" s="213"/>
      <c r="BF52" s="213"/>
      <c r="BG52" s="213"/>
      <c r="BH52" s="213"/>
    </row>
    <row r="53" spans="1:60" outlineLevel="2" x14ac:dyDescent="0.2">
      <c r="A53" s="220"/>
      <c r="B53" s="221"/>
      <c r="C53" s="248"/>
      <c r="D53" s="243"/>
      <c r="E53" s="243"/>
      <c r="F53" s="243"/>
      <c r="G53" s="243"/>
      <c r="H53" s="223"/>
      <c r="I53" s="223"/>
      <c r="J53" s="223"/>
      <c r="K53" s="223"/>
      <c r="L53" s="223"/>
      <c r="M53" s="223"/>
      <c r="N53" s="222"/>
      <c r="O53" s="222"/>
      <c r="P53" s="222"/>
      <c r="Q53" s="222"/>
      <c r="R53" s="223"/>
      <c r="S53" s="223"/>
      <c r="T53" s="223"/>
      <c r="U53" s="223"/>
      <c r="V53" s="223"/>
      <c r="W53" s="223"/>
      <c r="X53" s="223"/>
      <c r="Y53" s="223"/>
      <c r="Z53" s="213"/>
      <c r="AA53" s="213"/>
      <c r="AB53" s="213"/>
      <c r="AC53" s="213"/>
      <c r="AD53" s="213"/>
      <c r="AE53" s="213"/>
      <c r="AF53" s="213"/>
      <c r="AG53" s="213" t="s">
        <v>158</v>
      </c>
      <c r="AH53" s="213"/>
      <c r="AI53" s="213"/>
      <c r="AJ53" s="213"/>
      <c r="AK53" s="213"/>
      <c r="AL53" s="213"/>
      <c r="AM53" s="213"/>
      <c r="AN53" s="213"/>
      <c r="AO53" s="213"/>
      <c r="AP53" s="213"/>
      <c r="AQ53" s="213"/>
      <c r="AR53" s="213"/>
      <c r="AS53" s="213"/>
      <c r="AT53" s="213"/>
      <c r="AU53" s="213"/>
      <c r="AV53" s="213"/>
      <c r="AW53" s="213"/>
      <c r="AX53" s="213"/>
      <c r="AY53" s="213"/>
      <c r="AZ53" s="213"/>
      <c r="BA53" s="213"/>
      <c r="BB53" s="213"/>
      <c r="BC53" s="213"/>
      <c r="BD53" s="213"/>
      <c r="BE53" s="213"/>
      <c r="BF53" s="213"/>
      <c r="BG53" s="213"/>
      <c r="BH53" s="213"/>
    </row>
    <row r="54" spans="1:60" ht="21.75" outlineLevel="1" x14ac:dyDescent="0.2">
      <c r="A54" s="234">
        <v>12</v>
      </c>
      <c r="B54" s="235" t="s">
        <v>253</v>
      </c>
      <c r="C54" s="245" t="s">
        <v>254</v>
      </c>
      <c r="D54" s="236" t="s">
        <v>247</v>
      </c>
      <c r="E54" s="237">
        <v>14.40625</v>
      </c>
      <c r="F54" s="238">
        <f>H54+J54</f>
        <v>0</v>
      </c>
      <c r="G54" s="238">
        <f>ROUND(E54*F54,2)</f>
        <v>0</v>
      </c>
      <c r="H54" s="239"/>
      <c r="I54" s="238">
        <f>ROUND(E54*H54,2)</f>
        <v>0</v>
      </c>
      <c r="J54" s="239"/>
      <c r="K54" s="238">
        <f>ROUND(E54*J54,2)</f>
        <v>0</v>
      </c>
      <c r="L54" s="238">
        <v>21</v>
      </c>
      <c r="M54" s="238">
        <f>G54*(1+L54/100)</f>
        <v>0</v>
      </c>
      <c r="N54" s="237">
        <v>0</v>
      </c>
      <c r="O54" s="237">
        <f>ROUND(E54*N54,2)</f>
        <v>0</v>
      </c>
      <c r="P54" s="237">
        <v>0</v>
      </c>
      <c r="Q54" s="237">
        <f>ROUND(E54*P54,2)</f>
        <v>0</v>
      </c>
      <c r="R54" s="238" t="s">
        <v>252</v>
      </c>
      <c r="S54" s="238" t="s">
        <v>144</v>
      </c>
      <c r="T54" s="240" t="s">
        <v>206</v>
      </c>
      <c r="U54" s="223">
        <v>0</v>
      </c>
      <c r="V54" s="223">
        <f>ROUND(E54*U54,2)</f>
        <v>0</v>
      </c>
      <c r="W54" s="223"/>
      <c r="X54" s="223" t="s">
        <v>207</v>
      </c>
      <c r="Y54" s="223" t="s">
        <v>147</v>
      </c>
      <c r="Z54" s="213"/>
      <c r="AA54" s="213"/>
      <c r="AB54" s="213"/>
      <c r="AC54" s="213"/>
      <c r="AD54" s="213"/>
      <c r="AE54" s="213"/>
      <c r="AF54" s="213"/>
      <c r="AG54" s="213" t="s">
        <v>208</v>
      </c>
      <c r="AH54" s="213"/>
      <c r="AI54" s="213"/>
      <c r="AJ54" s="213"/>
      <c r="AK54" s="213"/>
      <c r="AL54" s="213"/>
      <c r="AM54" s="213"/>
      <c r="AN54" s="213"/>
      <c r="AO54" s="213"/>
      <c r="AP54" s="213"/>
      <c r="AQ54" s="213"/>
      <c r="AR54" s="213"/>
      <c r="AS54" s="213"/>
      <c r="AT54" s="213"/>
      <c r="AU54" s="213"/>
      <c r="AV54" s="213"/>
      <c r="AW54" s="213"/>
      <c r="AX54" s="213"/>
      <c r="AY54" s="213"/>
      <c r="AZ54" s="213"/>
      <c r="BA54" s="213"/>
      <c r="BB54" s="213"/>
      <c r="BC54" s="213"/>
      <c r="BD54" s="213"/>
      <c r="BE54" s="213"/>
      <c r="BF54" s="213"/>
      <c r="BG54" s="213"/>
      <c r="BH54" s="213"/>
    </row>
    <row r="55" spans="1:60" outlineLevel="2" x14ac:dyDescent="0.2">
      <c r="A55" s="220"/>
      <c r="B55" s="221"/>
      <c r="C55" s="247" t="s">
        <v>255</v>
      </c>
      <c r="D55" s="224"/>
      <c r="E55" s="225">
        <v>14.40625</v>
      </c>
      <c r="F55" s="223"/>
      <c r="G55" s="223"/>
      <c r="H55" s="223"/>
      <c r="I55" s="223"/>
      <c r="J55" s="223"/>
      <c r="K55" s="223"/>
      <c r="L55" s="223"/>
      <c r="M55" s="223"/>
      <c r="N55" s="222"/>
      <c r="O55" s="222"/>
      <c r="P55" s="222"/>
      <c r="Q55" s="222"/>
      <c r="R55" s="223"/>
      <c r="S55" s="223"/>
      <c r="T55" s="223"/>
      <c r="U55" s="223"/>
      <c r="V55" s="223"/>
      <c r="W55" s="223"/>
      <c r="X55" s="223"/>
      <c r="Y55" s="223"/>
      <c r="Z55" s="213"/>
      <c r="AA55" s="213"/>
      <c r="AB55" s="213"/>
      <c r="AC55" s="213"/>
      <c r="AD55" s="213"/>
      <c r="AE55" s="213"/>
      <c r="AF55" s="213"/>
      <c r="AG55" s="213" t="s">
        <v>152</v>
      </c>
      <c r="AH55" s="213">
        <v>7</v>
      </c>
      <c r="AI55" s="213"/>
      <c r="AJ55" s="213"/>
      <c r="AK55" s="213"/>
      <c r="AL55" s="213"/>
      <c r="AM55" s="213"/>
      <c r="AN55" s="213"/>
      <c r="AO55" s="213"/>
      <c r="AP55" s="213"/>
      <c r="AQ55" s="213"/>
      <c r="AR55" s="213"/>
      <c r="AS55" s="213"/>
      <c r="AT55" s="213"/>
      <c r="AU55" s="213"/>
      <c r="AV55" s="213"/>
      <c r="AW55" s="213"/>
      <c r="AX55" s="213"/>
      <c r="AY55" s="213"/>
      <c r="AZ55" s="213"/>
      <c r="BA55" s="213"/>
      <c r="BB55" s="213"/>
      <c r="BC55" s="213"/>
      <c r="BD55" s="213"/>
      <c r="BE55" s="213"/>
      <c r="BF55" s="213"/>
      <c r="BG55" s="213"/>
      <c r="BH55" s="213"/>
    </row>
    <row r="56" spans="1:60" outlineLevel="2" x14ac:dyDescent="0.2">
      <c r="A56" s="220"/>
      <c r="B56" s="221"/>
      <c r="C56" s="248"/>
      <c r="D56" s="243"/>
      <c r="E56" s="243"/>
      <c r="F56" s="243"/>
      <c r="G56" s="243"/>
      <c r="H56" s="223"/>
      <c r="I56" s="223"/>
      <c r="J56" s="223"/>
      <c r="K56" s="223"/>
      <c r="L56" s="223"/>
      <c r="M56" s="223"/>
      <c r="N56" s="222"/>
      <c r="O56" s="222"/>
      <c r="P56" s="222"/>
      <c r="Q56" s="222"/>
      <c r="R56" s="223"/>
      <c r="S56" s="223"/>
      <c r="T56" s="223"/>
      <c r="U56" s="223"/>
      <c r="V56" s="223"/>
      <c r="W56" s="223"/>
      <c r="X56" s="223"/>
      <c r="Y56" s="223"/>
      <c r="Z56" s="213"/>
      <c r="AA56" s="213"/>
      <c r="AB56" s="213"/>
      <c r="AC56" s="213"/>
      <c r="AD56" s="213"/>
      <c r="AE56" s="213"/>
      <c r="AF56" s="213"/>
      <c r="AG56" s="213" t="s">
        <v>158</v>
      </c>
      <c r="AH56" s="213"/>
      <c r="AI56" s="213"/>
      <c r="AJ56" s="213"/>
      <c r="AK56" s="213"/>
      <c r="AL56" s="213"/>
      <c r="AM56" s="213"/>
      <c r="AN56" s="213"/>
      <c r="AO56" s="213"/>
      <c r="AP56" s="213"/>
      <c r="AQ56" s="213"/>
      <c r="AR56" s="213"/>
      <c r="AS56" s="213"/>
      <c r="AT56" s="213"/>
      <c r="AU56" s="213"/>
      <c r="AV56" s="213"/>
      <c r="AW56" s="213"/>
      <c r="AX56" s="213"/>
      <c r="AY56" s="213"/>
      <c r="AZ56" s="213"/>
      <c r="BA56" s="213"/>
      <c r="BB56" s="213"/>
      <c r="BC56" s="213"/>
      <c r="BD56" s="213"/>
      <c r="BE56" s="213"/>
      <c r="BF56" s="213"/>
      <c r="BG56" s="213"/>
      <c r="BH56" s="213"/>
    </row>
    <row r="57" spans="1:60" outlineLevel="1" x14ac:dyDescent="0.2">
      <c r="A57" s="234">
        <v>13</v>
      </c>
      <c r="B57" s="235" t="s">
        <v>256</v>
      </c>
      <c r="C57" s="245" t="s">
        <v>257</v>
      </c>
      <c r="D57" s="236" t="s">
        <v>247</v>
      </c>
      <c r="E57" s="237">
        <v>6.2039999999999997</v>
      </c>
      <c r="F57" s="238">
        <f>H57+J57</f>
        <v>0</v>
      </c>
      <c r="G57" s="238">
        <f>ROUND(E57*F57,2)</f>
        <v>0</v>
      </c>
      <c r="H57" s="239"/>
      <c r="I57" s="238">
        <f>ROUND(E57*H57,2)</f>
        <v>0</v>
      </c>
      <c r="J57" s="239"/>
      <c r="K57" s="238">
        <f>ROUND(E57*J57,2)</f>
        <v>0</v>
      </c>
      <c r="L57" s="238">
        <v>21</v>
      </c>
      <c r="M57" s="238">
        <f>G57*(1+L57/100)</f>
        <v>0</v>
      </c>
      <c r="N57" s="237">
        <v>0</v>
      </c>
      <c r="O57" s="237">
        <f>ROUND(E57*N57,2)</f>
        <v>0</v>
      </c>
      <c r="P57" s="237">
        <v>0</v>
      </c>
      <c r="Q57" s="237">
        <f>ROUND(E57*P57,2)</f>
        <v>0</v>
      </c>
      <c r="R57" s="238" t="s">
        <v>252</v>
      </c>
      <c r="S57" s="238" t="s">
        <v>144</v>
      </c>
      <c r="T57" s="240" t="s">
        <v>206</v>
      </c>
      <c r="U57" s="223">
        <v>0</v>
      </c>
      <c r="V57" s="223">
        <f>ROUND(E57*U57,2)</f>
        <v>0</v>
      </c>
      <c r="W57" s="223"/>
      <c r="X57" s="223" t="s">
        <v>207</v>
      </c>
      <c r="Y57" s="223" t="s">
        <v>147</v>
      </c>
      <c r="Z57" s="213"/>
      <c r="AA57" s="213"/>
      <c r="AB57" s="213"/>
      <c r="AC57" s="213"/>
      <c r="AD57" s="213"/>
      <c r="AE57" s="213"/>
      <c r="AF57" s="213"/>
      <c r="AG57" s="213" t="s">
        <v>208</v>
      </c>
      <c r="AH57" s="213"/>
      <c r="AI57" s="213"/>
      <c r="AJ57" s="213"/>
      <c r="AK57" s="213"/>
      <c r="AL57" s="213"/>
      <c r="AM57" s="213"/>
      <c r="AN57" s="213"/>
      <c r="AO57" s="213"/>
      <c r="AP57" s="213"/>
      <c r="AQ57" s="213"/>
      <c r="AR57" s="213"/>
      <c r="AS57" s="213"/>
      <c r="AT57" s="213"/>
      <c r="AU57" s="213"/>
      <c r="AV57" s="213"/>
      <c r="AW57" s="213"/>
      <c r="AX57" s="213"/>
      <c r="AY57" s="213"/>
      <c r="AZ57" s="213"/>
      <c r="BA57" s="213"/>
      <c r="BB57" s="213"/>
      <c r="BC57" s="213"/>
      <c r="BD57" s="213"/>
      <c r="BE57" s="213"/>
      <c r="BF57" s="213"/>
      <c r="BG57" s="213"/>
      <c r="BH57" s="213"/>
    </row>
    <row r="58" spans="1:60" outlineLevel="2" x14ac:dyDescent="0.2">
      <c r="A58" s="220"/>
      <c r="B58" s="221"/>
      <c r="C58" s="246" t="s">
        <v>258</v>
      </c>
      <c r="D58" s="242"/>
      <c r="E58" s="242"/>
      <c r="F58" s="242"/>
      <c r="G58" s="242"/>
      <c r="H58" s="223"/>
      <c r="I58" s="223"/>
      <c r="J58" s="223"/>
      <c r="K58" s="223"/>
      <c r="L58" s="223"/>
      <c r="M58" s="223"/>
      <c r="N58" s="222"/>
      <c r="O58" s="222"/>
      <c r="P58" s="222"/>
      <c r="Q58" s="222"/>
      <c r="R58" s="223"/>
      <c r="S58" s="223"/>
      <c r="T58" s="223"/>
      <c r="U58" s="223"/>
      <c r="V58" s="223"/>
      <c r="W58" s="223"/>
      <c r="X58" s="223"/>
      <c r="Y58" s="223"/>
      <c r="Z58" s="213"/>
      <c r="AA58" s="213"/>
      <c r="AB58" s="213"/>
      <c r="AC58" s="213"/>
      <c r="AD58" s="213"/>
      <c r="AE58" s="213"/>
      <c r="AF58" s="213"/>
      <c r="AG58" s="213" t="s">
        <v>150</v>
      </c>
      <c r="AH58" s="213"/>
      <c r="AI58" s="213"/>
      <c r="AJ58" s="213"/>
      <c r="AK58" s="213"/>
      <c r="AL58" s="213"/>
      <c r="AM58" s="213"/>
      <c r="AN58" s="213"/>
      <c r="AO58" s="213"/>
      <c r="AP58" s="213"/>
      <c r="AQ58" s="213"/>
      <c r="AR58" s="213"/>
      <c r="AS58" s="213"/>
      <c r="AT58" s="213"/>
      <c r="AU58" s="213"/>
      <c r="AV58" s="213"/>
      <c r="AW58" s="213"/>
      <c r="AX58" s="213"/>
      <c r="AY58" s="213"/>
      <c r="AZ58" s="213"/>
      <c r="BA58" s="213"/>
      <c r="BB58" s="213"/>
      <c r="BC58" s="213"/>
      <c r="BD58" s="213"/>
      <c r="BE58" s="213"/>
      <c r="BF58" s="213"/>
      <c r="BG58" s="213"/>
      <c r="BH58" s="213"/>
    </row>
    <row r="59" spans="1:60" outlineLevel="2" x14ac:dyDescent="0.2">
      <c r="A59" s="220"/>
      <c r="B59" s="221"/>
      <c r="C59" s="247" t="s">
        <v>259</v>
      </c>
      <c r="D59" s="224"/>
      <c r="E59" s="225">
        <v>6.2039999999999997</v>
      </c>
      <c r="F59" s="223"/>
      <c r="G59" s="223"/>
      <c r="H59" s="223"/>
      <c r="I59" s="223"/>
      <c r="J59" s="223"/>
      <c r="K59" s="223"/>
      <c r="L59" s="223"/>
      <c r="M59" s="223"/>
      <c r="N59" s="222"/>
      <c r="O59" s="222"/>
      <c r="P59" s="222"/>
      <c r="Q59" s="222"/>
      <c r="R59" s="223"/>
      <c r="S59" s="223"/>
      <c r="T59" s="223"/>
      <c r="U59" s="223"/>
      <c r="V59" s="223"/>
      <c r="W59" s="223"/>
      <c r="X59" s="223"/>
      <c r="Y59" s="223"/>
      <c r="Z59" s="213"/>
      <c r="AA59" s="213"/>
      <c r="AB59" s="213"/>
      <c r="AC59" s="213"/>
      <c r="AD59" s="213"/>
      <c r="AE59" s="213"/>
      <c r="AF59" s="213"/>
      <c r="AG59" s="213" t="s">
        <v>152</v>
      </c>
      <c r="AH59" s="213">
        <v>7</v>
      </c>
      <c r="AI59" s="213"/>
      <c r="AJ59" s="213"/>
      <c r="AK59" s="213"/>
      <c r="AL59" s="213"/>
      <c r="AM59" s="213"/>
      <c r="AN59" s="213"/>
      <c r="AO59" s="213"/>
      <c r="AP59" s="213"/>
      <c r="AQ59" s="213"/>
      <c r="AR59" s="213"/>
      <c r="AS59" s="213"/>
      <c r="AT59" s="213"/>
      <c r="AU59" s="213"/>
      <c r="AV59" s="213"/>
      <c r="AW59" s="213"/>
      <c r="AX59" s="213"/>
      <c r="AY59" s="213"/>
      <c r="AZ59" s="213"/>
      <c r="BA59" s="213"/>
      <c r="BB59" s="213"/>
      <c r="BC59" s="213"/>
      <c r="BD59" s="213"/>
      <c r="BE59" s="213"/>
      <c r="BF59" s="213"/>
      <c r="BG59" s="213"/>
      <c r="BH59" s="213"/>
    </row>
    <row r="60" spans="1:60" outlineLevel="3" x14ac:dyDescent="0.2">
      <c r="A60" s="220"/>
      <c r="B60" s="221"/>
      <c r="C60" s="247" t="s">
        <v>260</v>
      </c>
      <c r="D60" s="224"/>
      <c r="E60" s="225"/>
      <c r="F60" s="223"/>
      <c r="G60" s="223"/>
      <c r="H60" s="223"/>
      <c r="I60" s="223"/>
      <c r="J60" s="223"/>
      <c r="K60" s="223"/>
      <c r="L60" s="223"/>
      <c r="M60" s="223"/>
      <c r="N60" s="222"/>
      <c r="O60" s="222"/>
      <c r="P60" s="222"/>
      <c r="Q60" s="222"/>
      <c r="R60" s="223"/>
      <c r="S60" s="223"/>
      <c r="T60" s="223"/>
      <c r="U60" s="223"/>
      <c r="V60" s="223"/>
      <c r="W60" s="223"/>
      <c r="X60" s="223"/>
      <c r="Y60" s="223"/>
      <c r="Z60" s="213"/>
      <c r="AA60" s="213"/>
      <c r="AB60" s="213"/>
      <c r="AC60" s="213"/>
      <c r="AD60" s="213"/>
      <c r="AE60" s="213"/>
      <c r="AF60" s="213"/>
      <c r="AG60" s="213" t="s">
        <v>152</v>
      </c>
      <c r="AH60" s="213">
        <v>7</v>
      </c>
      <c r="AI60" s="213"/>
      <c r="AJ60" s="213"/>
      <c r="AK60" s="213"/>
      <c r="AL60" s="213"/>
      <c r="AM60" s="213"/>
      <c r="AN60" s="213"/>
      <c r="AO60" s="213"/>
      <c r="AP60" s="213"/>
      <c r="AQ60" s="213"/>
      <c r="AR60" s="213"/>
      <c r="AS60" s="213"/>
      <c r="AT60" s="213"/>
      <c r="AU60" s="213"/>
      <c r="AV60" s="213"/>
      <c r="AW60" s="213"/>
      <c r="AX60" s="213"/>
      <c r="AY60" s="213"/>
      <c r="AZ60" s="213"/>
      <c r="BA60" s="213"/>
      <c r="BB60" s="213"/>
      <c r="BC60" s="213"/>
      <c r="BD60" s="213"/>
      <c r="BE60" s="213"/>
      <c r="BF60" s="213"/>
      <c r="BG60" s="213"/>
      <c r="BH60" s="213"/>
    </row>
    <row r="61" spans="1:60" outlineLevel="2" x14ac:dyDescent="0.2">
      <c r="A61" s="220"/>
      <c r="B61" s="221"/>
      <c r="C61" s="248"/>
      <c r="D61" s="243"/>
      <c r="E61" s="243"/>
      <c r="F61" s="243"/>
      <c r="G61" s="243"/>
      <c r="H61" s="223"/>
      <c r="I61" s="223"/>
      <c r="J61" s="223"/>
      <c r="K61" s="223"/>
      <c r="L61" s="223"/>
      <c r="M61" s="223"/>
      <c r="N61" s="222"/>
      <c r="O61" s="222"/>
      <c r="P61" s="222"/>
      <c r="Q61" s="222"/>
      <c r="R61" s="223"/>
      <c r="S61" s="223"/>
      <c r="T61" s="223"/>
      <c r="U61" s="223"/>
      <c r="V61" s="223"/>
      <c r="W61" s="223"/>
      <c r="X61" s="223"/>
      <c r="Y61" s="223"/>
      <c r="Z61" s="213"/>
      <c r="AA61" s="213"/>
      <c r="AB61" s="213"/>
      <c r="AC61" s="213"/>
      <c r="AD61" s="213"/>
      <c r="AE61" s="213"/>
      <c r="AF61" s="213"/>
      <c r="AG61" s="213" t="s">
        <v>158</v>
      </c>
      <c r="AH61" s="213"/>
      <c r="AI61" s="213"/>
      <c r="AJ61" s="213"/>
      <c r="AK61" s="213"/>
      <c r="AL61" s="213"/>
      <c r="AM61" s="213"/>
      <c r="AN61" s="213"/>
      <c r="AO61" s="213"/>
      <c r="AP61" s="213"/>
      <c r="AQ61" s="213"/>
      <c r="AR61" s="213"/>
      <c r="AS61" s="213"/>
      <c r="AT61" s="213"/>
      <c r="AU61" s="213"/>
      <c r="AV61" s="213"/>
      <c r="AW61" s="213"/>
      <c r="AX61" s="213"/>
      <c r="AY61" s="213"/>
      <c r="AZ61" s="213"/>
      <c r="BA61" s="213"/>
      <c r="BB61" s="213"/>
      <c r="BC61" s="213"/>
      <c r="BD61" s="213"/>
      <c r="BE61" s="213"/>
      <c r="BF61" s="213"/>
      <c r="BG61" s="213"/>
      <c r="BH61" s="213"/>
    </row>
    <row r="62" spans="1:60" ht="21.75" outlineLevel="1" x14ac:dyDescent="0.2">
      <c r="A62" s="234">
        <v>14</v>
      </c>
      <c r="B62" s="235" t="s">
        <v>261</v>
      </c>
      <c r="C62" s="245" t="s">
        <v>262</v>
      </c>
      <c r="D62" s="236" t="s">
        <v>247</v>
      </c>
      <c r="E62" s="237">
        <v>20.610250000000001</v>
      </c>
      <c r="F62" s="238">
        <f>H62+J62</f>
        <v>0</v>
      </c>
      <c r="G62" s="238">
        <f>ROUND(E62*F62,2)</f>
        <v>0</v>
      </c>
      <c r="H62" s="239"/>
      <c r="I62" s="238">
        <f>ROUND(E62*H62,2)</f>
        <v>0</v>
      </c>
      <c r="J62" s="239"/>
      <c r="K62" s="238">
        <f>ROUND(E62*J62,2)</f>
        <v>0</v>
      </c>
      <c r="L62" s="238">
        <v>21</v>
      </c>
      <c r="M62" s="238">
        <f>G62*(1+L62/100)</f>
        <v>0</v>
      </c>
      <c r="N62" s="237">
        <v>0</v>
      </c>
      <c r="O62" s="237">
        <f>ROUND(E62*N62,2)</f>
        <v>0</v>
      </c>
      <c r="P62" s="237">
        <v>0</v>
      </c>
      <c r="Q62" s="237">
        <f>ROUND(E62*P62,2)</f>
        <v>0</v>
      </c>
      <c r="R62" s="238" t="s">
        <v>205</v>
      </c>
      <c r="S62" s="238" t="s">
        <v>144</v>
      </c>
      <c r="T62" s="240" t="s">
        <v>206</v>
      </c>
      <c r="U62" s="223">
        <v>0.01</v>
      </c>
      <c r="V62" s="223">
        <f>ROUND(E62*U62,2)</f>
        <v>0.21</v>
      </c>
      <c r="W62" s="223"/>
      <c r="X62" s="223" t="s">
        <v>263</v>
      </c>
      <c r="Y62" s="223" t="s">
        <v>147</v>
      </c>
      <c r="Z62" s="213"/>
      <c r="AA62" s="213"/>
      <c r="AB62" s="213"/>
      <c r="AC62" s="213"/>
      <c r="AD62" s="213"/>
      <c r="AE62" s="213"/>
      <c r="AF62" s="213"/>
      <c r="AG62" s="213" t="s">
        <v>264</v>
      </c>
      <c r="AH62" s="213"/>
      <c r="AI62" s="213"/>
      <c r="AJ62" s="213"/>
      <c r="AK62" s="213"/>
      <c r="AL62" s="213"/>
      <c r="AM62" s="213"/>
      <c r="AN62" s="213"/>
      <c r="AO62" s="213"/>
      <c r="AP62" s="213"/>
      <c r="AQ62" s="213"/>
      <c r="AR62" s="213"/>
      <c r="AS62" s="213"/>
      <c r="AT62" s="213"/>
      <c r="AU62" s="213"/>
      <c r="AV62" s="213"/>
      <c r="AW62" s="213"/>
      <c r="AX62" s="213"/>
      <c r="AY62" s="213"/>
      <c r="AZ62" s="213"/>
      <c r="BA62" s="213"/>
      <c r="BB62" s="213"/>
      <c r="BC62" s="213"/>
      <c r="BD62" s="213"/>
      <c r="BE62" s="213"/>
      <c r="BF62" s="213"/>
      <c r="BG62" s="213"/>
      <c r="BH62" s="213"/>
    </row>
    <row r="63" spans="1:60" outlineLevel="2" x14ac:dyDescent="0.2">
      <c r="A63" s="220"/>
      <c r="B63" s="221"/>
      <c r="C63" s="255"/>
      <c r="D63" s="253"/>
      <c r="E63" s="253"/>
      <c r="F63" s="253"/>
      <c r="G63" s="253"/>
      <c r="H63" s="223"/>
      <c r="I63" s="223"/>
      <c r="J63" s="223"/>
      <c r="K63" s="223"/>
      <c r="L63" s="223"/>
      <c r="M63" s="223"/>
      <c r="N63" s="222"/>
      <c r="O63" s="222"/>
      <c r="P63" s="222"/>
      <c r="Q63" s="222"/>
      <c r="R63" s="223"/>
      <c r="S63" s="223"/>
      <c r="T63" s="223"/>
      <c r="U63" s="223"/>
      <c r="V63" s="223"/>
      <c r="W63" s="223"/>
      <c r="X63" s="223"/>
      <c r="Y63" s="223"/>
      <c r="Z63" s="213"/>
      <c r="AA63" s="213"/>
      <c r="AB63" s="213"/>
      <c r="AC63" s="213"/>
      <c r="AD63" s="213"/>
      <c r="AE63" s="213"/>
      <c r="AF63" s="213"/>
      <c r="AG63" s="213" t="s">
        <v>158</v>
      </c>
      <c r="AH63" s="213"/>
      <c r="AI63" s="213"/>
      <c r="AJ63" s="213"/>
      <c r="AK63" s="213"/>
      <c r="AL63" s="213"/>
      <c r="AM63" s="213"/>
      <c r="AN63" s="213"/>
      <c r="AO63" s="213"/>
      <c r="AP63" s="213"/>
      <c r="AQ63" s="213"/>
      <c r="AR63" s="213"/>
      <c r="AS63" s="213"/>
      <c r="AT63" s="213"/>
      <c r="AU63" s="213"/>
      <c r="AV63" s="213"/>
      <c r="AW63" s="213"/>
      <c r="AX63" s="213"/>
      <c r="AY63" s="213"/>
      <c r="AZ63" s="213"/>
      <c r="BA63" s="213"/>
      <c r="BB63" s="213"/>
      <c r="BC63" s="213"/>
      <c r="BD63" s="213"/>
      <c r="BE63" s="213"/>
      <c r="BF63" s="213"/>
      <c r="BG63" s="213"/>
      <c r="BH63" s="213"/>
    </row>
    <row r="64" spans="1:60" outlineLevel="1" x14ac:dyDescent="0.2">
      <c r="A64" s="234">
        <v>15</v>
      </c>
      <c r="B64" s="235" t="s">
        <v>265</v>
      </c>
      <c r="C64" s="245" t="s">
        <v>266</v>
      </c>
      <c r="D64" s="236" t="s">
        <v>247</v>
      </c>
      <c r="E64" s="237">
        <v>20.610250000000001</v>
      </c>
      <c r="F64" s="238">
        <f>H64+J64</f>
        <v>0</v>
      </c>
      <c r="G64" s="238">
        <f>ROUND(E64*F64,2)</f>
        <v>0</v>
      </c>
      <c r="H64" s="239"/>
      <c r="I64" s="238">
        <f>ROUND(E64*H64,2)</f>
        <v>0</v>
      </c>
      <c r="J64" s="239"/>
      <c r="K64" s="238">
        <f>ROUND(E64*J64,2)</f>
        <v>0</v>
      </c>
      <c r="L64" s="238">
        <v>21</v>
      </c>
      <c r="M64" s="238">
        <f>G64*(1+L64/100)</f>
        <v>0</v>
      </c>
      <c r="N64" s="237">
        <v>0</v>
      </c>
      <c r="O64" s="237">
        <f>ROUND(E64*N64,2)</f>
        <v>0</v>
      </c>
      <c r="P64" s="237">
        <v>0</v>
      </c>
      <c r="Q64" s="237">
        <f>ROUND(E64*P64,2)</f>
        <v>0</v>
      </c>
      <c r="R64" s="238" t="s">
        <v>205</v>
      </c>
      <c r="S64" s="238" t="s">
        <v>144</v>
      </c>
      <c r="T64" s="240" t="s">
        <v>206</v>
      </c>
      <c r="U64" s="223">
        <v>9.9000000000000005E-2</v>
      </c>
      <c r="V64" s="223">
        <f>ROUND(E64*U64,2)</f>
        <v>2.04</v>
      </c>
      <c r="W64" s="223"/>
      <c r="X64" s="223" t="s">
        <v>263</v>
      </c>
      <c r="Y64" s="223" t="s">
        <v>147</v>
      </c>
      <c r="Z64" s="213"/>
      <c r="AA64" s="213"/>
      <c r="AB64" s="213"/>
      <c r="AC64" s="213"/>
      <c r="AD64" s="213"/>
      <c r="AE64" s="213"/>
      <c r="AF64" s="213"/>
      <c r="AG64" s="213" t="s">
        <v>264</v>
      </c>
      <c r="AH64" s="213"/>
      <c r="AI64" s="213"/>
      <c r="AJ64" s="213"/>
      <c r="AK64" s="213"/>
      <c r="AL64" s="213"/>
      <c r="AM64" s="213"/>
      <c r="AN64" s="213"/>
      <c r="AO64" s="213"/>
      <c r="AP64" s="213"/>
      <c r="AQ64" s="213"/>
      <c r="AR64" s="213"/>
      <c r="AS64" s="213"/>
      <c r="AT64" s="213"/>
      <c r="AU64" s="213"/>
      <c r="AV64" s="213"/>
      <c r="AW64" s="213"/>
      <c r="AX64" s="213"/>
      <c r="AY64" s="213"/>
      <c r="AZ64" s="213"/>
      <c r="BA64" s="213"/>
      <c r="BB64" s="213"/>
      <c r="BC64" s="213"/>
      <c r="BD64" s="213"/>
      <c r="BE64" s="213"/>
      <c r="BF64" s="213"/>
      <c r="BG64" s="213"/>
      <c r="BH64" s="213"/>
    </row>
    <row r="65" spans="1:60" outlineLevel="2" x14ac:dyDescent="0.2">
      <c r="A65" s="220"/>
      <c r="B65" s="221"/>
      <c r="C65" s="254" t="s">
        <v>267</v>
      </c>
      <c r="D65" s="252"/>
      <c r="E65" s="252"/>
      <c r="F65" s="252"/>
      <c r="G65" s="252"/>
      <c r="H65" s="223"/>
      <c r="I65" s="223"/>
      <c r="J65" s="223"/>
      <c r="K65" s="223"/>
      <c r="L65" s="223"/>
      <c r="M65" s="223"/>
      <c r="N65" s="222"/>
      <c r="O65" s="222"/>
      <c r="P65" s="222"/>
      <c r="Q65" s="222"/>
      <c r="R65" s="223"/>
      <c r="S65" s="223"/>
      <c r="T65" s="223"/>
      <c r="U65" s="223"/>
      <c r="V65" s="223"/>
      <c r="W65" s="223"/>
      <c r="X65" s="223"/>
      <c r="Y65" s="223"/>
      <c r="Z65" s="213"/>
      <c r="AA65" s="213"/>
      <c r="AB65" s="213"/>
      <c r="AC65" s="213"/>
      <c r="AD65" s="213"/>
      <c r="AE65" s="213"/>
      <c r="AF65" s="213"/>
      <c r="AG65" s="213" t="s">
        <v>219</v>
      </c>
      <c r="AH65" s="213"/>
      <c r="AI65" s="213"/>
      <c r="AJ65" s="213"/>
      <c r="AK65" s="213"/>
      <c r="AL65" s="213"/>
      <c r="AM65" s="213"/>
      <c r="AN65" s="213"/>
      <c r="AO65" s="213"/>
      <c r="AP65" s="213"/>
      <c r="AQ65" s="213"/>
      <c r="AR65" s="213"/>
      <c r="AS65" s="213"/>
      <c r="AT65" s="213"/>
      <c r="AU65" s="213"/>
      <c r="AV65" s="213"/>
      <c r="AW65" s="213"/>
      <c r="AX65" s="213"/>
      <c r="AY65" s="213"/>
      <c r="AZ65" s="213"/>
      <c r="BA65" s="213"/>
      <c r="BB65" s="213"/>
      <c r="BC65" s="213"/>
      <c r="BD65" s="213"/>
      <c r="BE65" s="213"/>
      <c r="BF65" s="213"/>
      <c r="BG65" s="213"/>
      <c r="BH65" s="213"/>
    </row>
    <row r="66" spans="1:60" outlineLevel="2" x14ac:dyDescent="0.2">
      <c r="A66" s="220"/>
      <c r="B66" s="221"/>
      <c r="C66" s="248"/>
      <c r="D66" s="243"/>
      <c r="E66" s="243"/>
      <c r="F66" s="243"/>
      <c r="G66" s="243"/>
      <c r="H66" s="223"/>
      <c r="I66" s="223"/>
      <c r="J66" s="223"/>
      <c r="K66" s="223"/>
      <c r="L66" s="223"/>
      <c r="M66" s="223"/>
      <c r="N66" s="222"/>
      <c r="O66" s="222"/>
      <c r="P66" s="222"/>
      <c r="Q66" s="222"/>
      <c r="R66" s="223"/>
      <c r="S66" s="223"/>
      <c r="T66" s="223"/>
      <c r="U66" s="223"/>
      <c r="V66" s="223"/>
      <c r="W66" s="223"/>
      <c r="X66" s="223"/>
      <c r="Y66" s="223"/>
      <c r="Z66" s="213"/>
      <c r="AA66" s="213"/>
      <c r="AB66" s="213"/>
      <c r="AC66" s="213"/>
      <c r="AD66" s="213"/>
      <c r="AE66" s="213"/>
      <c r="AF66" s="213"/>
      <c r="AG66" s="213" t="s">
        <v>158</v>
      </c>
      <c r="AH66" s="213"/>
      <c r="AI66" s="213"/>
      <c r="AJ66" s="213"/>
      <c r="AK66" s="213"/>
      <c r="AL66" s="213"/>
      <c r="AM66" s="213"/>
      <c r="AN66" s="213"/>
      <c r="AO66" s="213"/>
      <c r="AP66" s="213"/>
      <c r="AQ66" s="213"/>
      <c r="AR66" s="213"/>
      <c r="AS66" s="213"/>
      <c r="AT66" s="213"/>
      <c r="AU66" s="213"/>
      <c r="AV66" s="213"/>
      <c r="AW66" s="213"/>
      <c r="AX66" s="213"/>
      <c r="AY66" s="213"/>
      <c r="AZ66" s="213"/>
      <c r="BA66" s="213"/>
      <c r="BB66" s="213"/>
      <c r="BC66" s="213"/>
      <c r="BD66" s="213"/>
      <c r="BE66" s="213"/>
      <c r="BF66" s="213"/>
      <c r="BG66" s="213"/>
      <c r="BH66" s="213"/>
    </row>
    <row r="67" spans="1:60" x14ac:dyDescent="0.2">
      <c r="A67" s="3"/>
      <c r="B67" s="4"/>
      <c r="C67" s="249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AE67">
        <v>12</v>
      </c>
      <c r="AF67">
        <v>21</v>
      </c>
      <c r="AG67" t="s">
        <v>125</v>
      </c>
    </row>
    <row r="68" spans="1:60" ht="13.6" x14ac:dyDescent="0.2">
      <c r="A68" s="216"/>
      <c r="B68" s="217" t="s">
        <v>29</v>
      </c>
      <c r="C68" s="250"/>
      <c r="D68" s="218"/>
      <c r="E68" s="219"/>
      <c r="F68" s="219"/>
      <c r="G68" s="233">
        <f>G8+G41+G47</f>
        <v>0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AE68">
        <f>SUMIF(L7:L66,AE67,G7:G66)</f>
        <v>0</v>
      </c>
      <c r="AF68">
        <f>SUMIF(L7:L66,AF67,G7:G66)</f>
        <v>0</v>
      </c>
      <c r="AG68" t="s">
        <v>199</v>
      </c>
    </row>
    <row r="69" spans="1:60" x14ac:dyDescent="0.2">
      <c r="C69" s="251"/>
      <c r="D69" s="10"/>
      <c r="AG69" t="s">
        <v>200</v>
      </c>
    </row>
    <row r="70" spans="1:60" x14ac:dyDescent="0.2">
      <c r="D70" s="10"/>
    </row>
    <row r="71" spans="1:60" x14ac:dyDescent="0.2">
      <c r="D71" s="10"/>
    </row>
    <row r="72" spans="1:60" x14ac:dyDescent="0.2">
      <c r="D72" s="10"/>
    </row>
    <row r="73" spans="1:60" x14ac:dyDescent="0.2">
      <c r="D73" s="10"/>
    </row>
    <row r="74" spans="1:60" x14ac:dyDescent="0.2">
      <c r="D74" s="10"/>
    </row>
    <row r="75" spans="1:60" x14ac:dyDescent="0.2">
      <c r="D75" s="10"/>
    </row>
    <row r="76" spans="1:60" x14ac:dyDescent="0.2">
      <c r="D76" s="10"/>
    </row>
    <row r="77" spans="1:60" x14ac:dyDescent="0.2">
      <c r="D77" s="10"/>
    </row>
    <row r="78" spans="1:60" x14ac:dyDescent="0.2">
      <c r="D78" s="10"/>
    </row>
    <row r="79" spans="1:60" x14ac:dyDescent="0.2">
      <c r="D79" s="10"/>
    </row>
    <row r="80" spans="1:60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Z0XlTWcA6EwzdGVxB8pgVh9KGh/k38h1GXgMlXFAmGj1XFogsUHV9SPI8WBl0jhlIsZC41nEFwGRCWFF8V4JRQ==" saltValue="0SpUjc3rsNiJeRvbnTJ9og==" spinCount="100000" sheet="1" formatRows="0"/>
  <mergeCells count="27">
    <mergeCell ref="C63:G63"/>
    <mergeCell ref="C65:G65"/>
    <mergeCell ref="C66:G66"/>
    <mergeCell ref="C46:G46"/>
    <mergeCell ref="C50:G50"/>
    <mergeCell ref="C53:G53"/>
    <mergeCell ref="C56:G56"/>
    <mergeCell ref="C58:G58"/>
    <mergeCell ref="C61:G61"/>
    <mergeCell ref="C32:G32"/>
    <mergeCell ref="C34:G34"/>
    <mergeCell ref="C36:G36"/>
    <mergeCell ref="C38:G38"/>
    <mergeCell ref="C40:G40"/>
    <mergeCell ref="C43:G43"/>
    <mergeCell ref="C17:G17"/>
    <mergeCell ref="C20:G20"/>
    <mergeCell ref="C22:G22"/>
    <mergeCell ref="C25:G25"/>
    <mergeCell ref="C27:G27"/>
    <mergeCell ref="C29:G29"/>
    <mergeCell ref="A1:G1"/>
    <mergeCell ref="C2:G2"/>
    <mergeCell ref="C3:G3"/>
    <mergeCell ref="C4:G4"/>
    <mergeCell ref="C12:G12"/>
    <mergeCell ref="C15:G15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63D48-29C8-4C87-BF54-2B461030B9DC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9" outlineLevelRow="3" x14ac:dyDescent="0.2"/>
  <cols>
    <col min="1" max="1" width="3.375" customWidth="1"/>
    <col min="2" max="2" width="12.5" style="177" customWidth="1"/>
    <col min="3" max="3" width="63.25" style="177" customWidth="1"/>
    <col min="4" max="4" width="4.75" customWidth="1"/>
    <col min="5" max="5" width="10.5" customWidth="1"/>
    <col min="6" max="6" width="9.75" customWidth="1"/>
    <col min="7" max="7" width="12.625" customWidth="1"/>
    <col min="14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198" t="s">
        <v>201</v>
      </c>
      <c r="B1" s="198"/>
      <c r="C1" s="198"/>
      <c r="D1" s="198"/>
      <c r="E1" s="198"/>
      <c r="F1" s="198"/>
      <c r="G1" s="198"/>
      <c r="AG1" t="s">
        <v>111</v>
      </c>
    </row>
    <row r="2" spans="1:60" ht="25" customHeight="1" x14ac:dyDescent="0.2">
      <c r="A2" s="199" t="s">
        <v>7</v>
      </c>
      <c r="B2" s="49" t="s">
        <v>44</v>
      </c>
      <c r="C2" s="202" t="s">
        <v>45</v>
      </c>
      <c r="D2" s="200"/>
      <c r="E2" s="200"/>
      <c r="F2" s="200"/>
      <c r="G2" s="201"/>
      <c r="AG2" t="s">
        <v>112</v>
      </c>
    </row>
    <row r="3" spans="1:60" ht="25" customHeight="1" x14ac:dyDescent="0.2">
      <c r="A3" s="199" t="s">
        <v>8</v>
      </c>
      <c r="B3" s="49" t="s">
        <v>62</v>
      </c>
      <c r="C3" s="202" t="s">
        <v>63</v>
      </c>
      <c r="D3" s="200"/>
      <c r="E3" s="200"/>
      <c r="F3" s="200"/>
      <c r="G3" s="201"/>
      <c r="AC3" s="177" t="s">
        <v>112</v>
      </c>
      <c r="AG3" t="s">
        <v>115</v>
      </c>
    </row>
    <row r="4" spans="1:60" ht="25" customHeight="1" x14ac:dyDescent="0.2">
      <c r="A4" s="203" t="s">
        <v>9</v>
      </c>
      <c r="B4" s="204" t="s">
        <v>66</v>
      </c>
      <c r="C4" s="205" t="s">
        <v>67</v>
      </c>
      <c r="D4" s="206"/>
      <c r="E4" s="206"/>
      <c r="F4" s="206"/>
      <c r="G4" s="207"/>
      <c r="AG4" t="s">
        <v>116</v>
      </c>
    </row>
    <row r="5" spans="1:60" x14ac:dyDescent="0.2">
      <c r="D5" s="10"/>
    </row>
    <row r="6" spans="1:60" ht="38.75" x14ac:dyDescent="0.2">
      <c r="A6" s="209" t="s">
        <v>117</v>
      </c>
      <c r="B6" s="211" t="s">
        <v>118</v>
      </c>
      <c r="C6" s="211" t="s">
        <v>119</v>
      </c>
      <c r="D6" s="210" t="s">
        <v>120</v>
      </c>
      <c r="E6" s="209" t="s">
        <v>121</v>
      </c>
      <c r="F6" s="208" t="s">
        <v>122</v>
      </c>
      <c r="G6" s="209" t="s">
        <v>29</v>
      </c>
      <c r="H6" s="212" t="s">
        <v>30</v>
      </c>
      <c r="I6" s="212" t="s">
        <v>123</v>
      </c>
      <c r="J6" s="212" t="s">
        <v>31</v>
      </c>
      <c r="K6" s="212" t="s">
        <v>124</v>
      </c>
      <c r="L6" s="212" t="s">
        <v>125</v>
      </c>
      <c r="M6" s="212" t="s">
        <v>126</v>
      </c>
      <c r="N6" s="212" t="s">
        <v>127</v>
      </c>
      <c r="O6" s="212" t="s">
        <v>128</v>
      </c>
      <c r="P6" s="212" t="s">
        <v>129</v>
      </c>
      <c r="Q6" s="212" t="s">
        <v>130</v>
      </c>
      <c r="R6" s="212" t="s">
        <v>131</v>
      </c>
      <c r="S6" s="212" t="s">
        <v>132</v>
      </c>
      <c r="T6" s="212" t="s">
        <v>133</v>
      </c>
      <c r="U6" s="212" t="s">
        <v>134</v>
      </c>
      <c r="V6" s="212" t="s">
        <v>135</v>
      </c>
      <c r="W6" s="212" t="s">
        <v>136</v>
      </c>
      <c r="X6" s="212" t="s">
        <v>137</v>
      </c>
      <c r="Y6" s="212" t="s">
        <v>138</v>
      </c>
    </row>
    <row r="7" spans="1:60" hidden="1" x14ac:dyDescent="0.2">
      <c r="A7" s="3"/>
      <c r="B7" s="4"/>
      <c r="C7" s="4"/>
      <c r="D7" s="6"/>
      <c r="E7" s="214"/>
      <c r="F7" s="215"/>
      <c r="G7" s="215"/>
      <c r="H7" s="215"/>
      <c r="I7" s="215"/>
      <c r="J7" s="215"/>
      <c r="K7" s="215"/>
      <c r="L7" s="215"/>
      <c r="M7" s="215"/>
      <c r="N7" s="214"/>
      <c r="O7" s="214"/>
      <c r="P7" s="214"/>
      <c r="Q7" s="214"/>
      <c r="R7" s="215"/>
      <c r="S7" s="215"/>
      <c r="T7" s="215"/>
      <c r="U7" s="215"/>
      <c r="V7" s="215"/>
      <c r="W7" s="215"/>
      <c r="X7" s="215"/>
      <c r="Y7" s="215"/>
    </row>
    <row r="8" spans="1:60" ht="13.6" x14ac:dyDescent="0.2">
      <c r="A8" s="227" t="s">
        <v>139</v>
      </c>
      <c r="B8" s="228" t="s">
        <v>91</v>
      </c>
      <c r="C8" s="244" t="s">
        <v>92</v>
      </c>
      <c r="D8" s="229"/>
      <c r="E8" s="230"/>
      <c r="F8" s="231"/>
      <c r="G8" s="231">
        <f>SUMIF(AG9:AG21,"&lt;&gt;NOR",G9:G21)</f>
        <v>0</v>
      </c>
      <c r="H8" s="231"/>
      <c r="I8" s="231">
        <f>SUM(I9:I21)</f>
        <v>0</v>
      </c>
      <c r="J8" s="231"/>
      <c r="K8" s="231">
        <f>SUM(K9:K21)</f>
        <v>0</v>
      </c>
      <c r="L8" s="231"/>
      <c r="M8" s="231">
        <f>SUM(M9:M21)</f>
        <v>0</v>
      </c>
      <c r="N8" s="230"/>
      <c r="O8" s="230">
        <f>SUM(O9:O21)</f>
        <v>0</v>
      </c>
      <c r="P8" s="230"/>
      <c r="Q8" s="230">
        <f>SUM(Q9:Q21)</f>
        <v>0</v>
      </c>
      <c r="R8" s="231"/>
      <c r="S8" s="231"/>
      <c r="T8" s="232"/>
      <c r="U8" s="226"/>
      <c r="V8" s="226">
        <f>SUM(V9:V21)</f>
        <v>1.1400000000000001</v>
      </c>
      <c r="W8" s="226"/>
      <c r="X8" s="226"/>
      <c r="Y8" s="226"/>
      <c r="AG8" t="s">
        <v>140</v>
      </c>
    </row>
    <row r="9" spans="1:60" outlineLevel="1" x14ac:dyDescent="0.2">
      <c r="A9" s="234">
        <v>1</v>
      </c>
      <c r="B9" s="235" t="s">
        <v>268</v>
      </c>
      <c r="C9" s="245" t="s">
        <v>269</v>
      </c>
      <c r="D9" s="236" t="s">
        <v>216</v>
      </c>
      <c r="E9" s="237">
        <v>1.68</v>
      </c>
      <c r="F9" s="238">
        <f>H9+J9</f>
        <v>0</v>
      </c>
      <c r="G9" s="238">
        <f>ROUND(E9*F9,2)</f>
        <v>0</v>
      </c>
      <c r="H9" s="239"/>
      <c r="I9" s="238">
        <f>ROUND(E9*H9,2)</f>
        <v>0</v>
      </c>
      <c r="J9" s="239"/>
      <c r="K9" s="238">
        <f>ROUND(E9*J9,2)</f>
        <v>0</v>
      </c>
      <c r="L9" s="238">
        <v>21</v>
      </c>
      <c r="M9" s="238">
        <f>G9*(1+L9/100)</f>
        <v>0</v>
      </c>
      <c r="N9" s="237">
        <v>0</v>
      </c>
      <c r="O9" s="237">
        <f>ROUND(E9*N9,2)</f>
        <v>0</v>
      </c>
      <c r="P9" s="237">
        <v>0</v>
      </c>
      <c r="Q9" s="237">
        <f>ROUND(E9*P9,2)</f>
        <v>0</v>
      </c>
      <c r="R9" s="238" t="s">
        <v>217</v>
      </c>
      <c r="S9" s="238" t="s">
        <v>144</v>
      </c>
      <c r="T9" s="240" t="s">
        <v>206</v>
      </c>
      <c r="U9" s="223">
        <v>0.2</v>
      </c>
      <c r="V9" s="223">
        <f>ROUND(E9*U9,2)</f>
        <v>0.34</v>
      </c>
      <c r="W9" s="223"/>
      <c r="X9" s="223" t="s">
        <v>207</v>
      </c>
      <c r="Y9" s="223" t="s">
        <v>147</v>
      </c>
      <c r="Z9" s="213"/>
      <c r="AA9" s="213"/>
      <c r="AB9" s="213"/>
      <c r="AC9" s="213"/>
      <c r="AD9" s="213"/>
      <c r="AE9" s="213"/>
      <c r="AF9" s="213"/>
      <c r="AG9" s="213" t="s">
        <v>208</v>
      </c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  <c r="BH9" s="213"/>
    </row>
    <row r="10" spans="1:60" outlineLevel="2" x14ac:dyDescent="0.2">
      <c r="A10" s="220"/>
      <c r="B10" s="221"/>
      <c r="C10" s="254" t="s">
        <v>270</v>
      </c>
      <c r="D10" s="252"/>
      <c r="E10" s="252"/>
      <c r="F10" s="252"/>
      <c r="G10" s="252"/>
      <c r="H10" s="223"/>
      <c r="I10" s="223"/>
      <c r="J10" s="223"/>
      <c r="K10" s="223"/>
      <c r="L10" s="223"/>
      <c r="M10" s="223"/>
      <c r="N10" s="222"/>
      <c r="O10" s="222"/>
      <c r="P10" s="222"/>
      <c r="Q10" s="222"/>
      <c r="R10" s="223"/>
      <c r="S10" s="223"/>
      <c r="T10" s="223"/>
      <c r="U10" s="223"/>
      <c r="V10" s="223"/>
      <c r="W10" s="223"/>
      <c r="X10" s="223"/>
      <c r="Y10" s="223"/>
      <c r="Z10" s="213"/>
      <c r="AA10" s="213"/>
      <c r="AB10" s="213"/>
      <c r="AC10" s="213"/>
      <c r="AD10" s="213"/>
      <c r="AE10" s="213"/>
      <c r="AF10" s="213"/>
      <c r="AG10" s="213" t="s">
        <v>219</v>
      </c>
      <c r="AH10" s="213"/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3"/>
      <c r="BG10" s="213"/>
      <c r="BH10" s="213"/>
    </row>
    <row r="11" spans="1:60" outlineLevel="2" x14ac:dyDescent="0.2">
      <c r="A11" s="220"/>
      <c r="B11" s="221"/>
      <c r="C11" s="257" t="s">
        <v>271</v>
      </c>
      <c r="D11" s="256"/>
      <c r="E11" s="256"/>
      <c r="F11" s="256"/>
      <c r="G11" s="256"/>
      <c r="H11" s="223"/>
      <c r="I11" s="223"/>
      <c r="J11" s="223"/>
      <c r="K11" s="223"/>
      <c r="L11" s="223"/>
      <c r="M11" s="223"/>
      <c r="N11" s="222"/>
      <c r="O11" s="222"/>
      <c r="P11" s="222"/>
      <c r="Q11" s="222"/>
      <c r="R11" s="223"/>
      <c r="S11" s="223"/>
      <c r="T11" s="223"/>
      <c r="U11" s="223"/>
      <c r="V11" s="223"/>
      <c r="W11" s="223"/>
      <c r="X11" s="223"/>
      <c r="Y11" s="223"/>
      <c r="Z11" s="213"/>
      <c r="AA11" s="213"/>
      <c r="AB11" s="213"/>
      <c r="AC11" s="213"/>
      <c r="AD11" s="213"/>
      <c r="AE11" s="213"/>
      <c r="AF11" s="213"/>
      <c r="AG11" s="213" t="s">
        <v>150</v>
      </c>
      <c r="AH11" s="213"/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  <c r="BH11" s="213"/>
    </row>
    <row r="12" spans="1:60" outlineLevel="2" x14ac:dyDescent="0.2">
      <c r="A12" s="220"/>
      <c r="B12" s="221"/>
      <c r="C12" s="247" t="s">
        <v>272</v>
      </c>
      <c r="D12" s="224"/>
      <c r="E12" s="225">
        <v>1.68</v>
      </c>
      <c r="F12" s="223"/>
      <c r="G12" s="223"/>
      <c r="H12" s="223"/>
      <c r="I12" s="223"/>
      <c r="J12" s="223"/>
      <c r="K12" s="223"/>
      <c r="L12" s="223"/>
      <c r="M12" s="223"/>
      <c r="N12" s="222"/>
      <c r="O12" s="222"/>
      <c r="P12" s="222"/>
      <c r="Q12" s="222"/>
      <c r="R12" s="223"/>
      <c r="S12" s="223"/>
      <c r="T12" s="223"/>
      <c r="U12" s="223"/>
      <c r="V12" s="223"/>
      <c r="W12" s="223"/>
      <c r="X12" s="223"/>
      <c r="Y12" s="223"/>
      <c r="Z12" s="213"/>
      <c r="AA12" s="213"/>
      <c r="AB12" s="213"/>
      <c r="AC12" s="213"/>
      <c r="AD12" s="213"/>
      <c r="AE12" s="213"/>
      <c r="AF12" s="213"/>
      <c r="AG12" s="213" t="s">
        <v>152</v>
      </c>
      <c r="AH12" s="213">
        <v>0</v>
      </c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  <c r="BH12" s="213"/>
    </row>
    <row r="13" spans="1:60" outlineLevel="2" x14ac:dyDescent="0.2">
      <c r="A13" s="220"/>
      <c r="B13" s="221"/>
      <c r="C13" s="248"/>
      <c r="D13" s="243"/>
      <c r="E13" s="243"/>
      <c r="F13" s="243"/>
      <c r="G13" s="243"/>
      <c r="H13" s="223"/>
      <c r="I13" s="223"/>
      <c r="J13" s="223"/>
      <c r="K13" s="223"/>
      <c r="L13" s="223"/>
      <c r="M13" s="223"/>
      <c r="N13" s="222"/>
      <c r="O13" s="222"/>
      <c r="P13" s="222"/>
      <c r="Q13" s="222"/>
      <c r="R13" s="223"/>
      <c r="S13" s="223"/>
      <c r="T13" s="223"/>
      <c r="U13" s="223"/>
      <c r="V13" s="223"/>
      <c r="W13" s="223"/>
      <c r="X13" s="223"/>
      <c r="Y13" s="223"/>
      <c r="Z13" s="213"/>
      <c r="AA13" s="213"/>
      <c r="AB13" s="213"/>
      <c r="AC13" s="213"/>
      <c r="AD13" s="213"/>
      <c r="AE13" s="213"/>
      <c r="AF13" s="213"/>
      <c r="AG13" s="213" t="s">
        <v>158</v>
      </c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  <c r="BH13" s="213"/>
    </row>
    <row r="14" spans="1:60" outlineLevel="1" x14ac:dyDescent="0.2">
      <c r="A14" s="234">
        <v>2</v>
      </c>
      <c r="B14" s="235" t="s">
        <v>273</v>
      </c>
      <c r="C14" s="245" t="s">
        <v>274</v>
      </c>
      <c r="D14" s="236" t="s">
        <v>204</v>
      </c>
      <c r="E14" s="237">
        <v>9</v>
      </c>
      <c r="F14" s="238">
        <f>H14+J14</f>
        <v>0</v>
      </c>
      <c r="G14" s="238">
        <f>ROUND(E14*F14,2)</f>
        <v>0</v>
      </c>
      <c r="H14" s="239"/>
      <c r="I14" s="238">
        <f>ROUND(E14*H14,2)</f>
        <v>0</v>
      </c>
      <c r="J14" s="239"/>
      <c r="K14" s="238">
        <f>ROUND(E14*J14,2)</f>
        <v>0</v>
      </c>
      <c r="L14" s="238">
        <v>21</v>
      </c>
      <c r="M14" s="238">
        <f>G14*(1+L14/100)</f>
        <v>0</v>
      </c>
      <c r="N14" s="237">
        <v>0</v>
      </c>
      <c r="O14" s="237">
        <f>ROUND(E14*N14,2)</f>
        <v>0</v>
      </c>
      <c r="P14" s="237">
        <v>0</v>
      </c>
      <c r="Q14" s="237">
        <f>ROUND(E14*P14,2)</f>
        <v>0</v>
      </c>
      <c r="R14" s="238" t="s">
        <v>217</v>
      </c>
      <c r="S14" s="238" t="s">
        <v>144</v>
      </c>
      <c r="T14" s="240" t="s">
        <v>206</v>
      </c>
      <c r="U14" s="223">
        <v>0.02</v>
      </c>
      <c r="V14" s="223">
        <f>ROUND(E14*U14,2)</f>
        <v>0.18</v>
      </c>
      <c r="W14" s="223"/>
      <c r="X14" s="223" t="s">
        <v>207</v>
      </c>
      <c r="Y14" s="223" t="s">
        <v>147</v>
      </c>
      <c r="Z14" s="213"/>
      <c r="AA14" s="213"/>
      <c r="AB14" s="213"/>
      <c r="AC14" s="213"/>
      <c r="AD14" s="213"/>
      <c r="AE14" s="213"/>
      <c r="AF14" s="213"/>
      <c r="AG14" s="213" t="s">
        <v>208</v>
      </c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3"/>
      <c r="BB14" s="213"/>
      <c r="BC14" s="213"/>
      <c r="BD14" s="213"/>
      <c r="BE14" s="213"/>
      <c r="BF14" s="213"/>
      <c r="BG14" s="213"/>
      <c r="BH14" s="213"/>
    </row>
    <row r="15" spans="1:60" outlineLevel="2" x14ac:dyDescent="0.2">
      <c r="A15" s="220"/>
      <c r="B15" s="221"/>
      <c r="C15" s="254" t="s">
        <v>275</v>
      </c>
      <c r="D15" s="252"/>
      <c r="E15" s="252"/>
      <c r="F15" s="252"/>
      <c r="G15" s="252"/>
      <c r="H15" s="223"/>
      <c r="I15" s="223"/>
      <c r="J15" s="223"/>
      <c r="K15" s="223"/>
      <c r="L15" s="223"/>
      <c r="M15" s="223"/>
      <c r="N15" s="222"/>
      <c r="O15" s="222"/>
      <c r="P15" s="222"/>
      <c r="Q15" s="222"/>
      <c r="R15" s="223"/>
      <c r="S15" s="223"/>
      <c r="T15" s="223"/>
      <c r="U15" s="223"/>
      <c r="V15" s="223"/>
      <c r="W15" s="223"/>
      <c r="X15" s="223"/>
      <c r="Y15" s="223"/>
      <c r="Z15" s="213"/>
      <c r="AA15" s="213"/>
      <c r="AB15" s="213"/>
      <c r="AC15" s="213"/>
      <c r="AD15" s="213"/>
      <c r="AE15" s="213"/>
      <c r="AF15" s="213"/>
      <c r="AG15" s="213" t="s">
        <v>219</v>
      </c>
      <c r="AH15" s="213"/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</row>
    <row r="16" spans="1:60" outlineLevel="2" x14ac:dyDescent="0.2">
      <c r="A16" s="220"/>
      <c r="B16" s="221"/>
      <c r="C16" s="247" t="s">
        <v>276</v>
      </c>
      <c r="D16" s="224"/>
      <c r="E16" s="225">
        <v>9</v>
      </c>
      <c r="F16" s="223"/>
      <c r="G16" s="223"/>
      <c r="H16" s="223"/>
      <c r="I16" s="223"/>
      <c r="J16" s="223"/>
      <c r="K16" s="223"/>
      <c r="L16" s="223"/>
      <c r="M16" s="223"/>
      <c r="N16" s="222"/>
      <c r="O16" s="222"/>
      <c r="P16" s="222"/>
      <c r="Q16" s="222"/>
      <c r="R16" s="223"/>
      <c r="S16" s="223"/>
      <c r="T16" s="223"/>
      <c r="U16" s="223"/>
      <c r="V16" s="223"/>
      <c r="W16" s="223"/>
      <c r="X16" s="223"/>
      <c r="Y16" s="223"/>
      <c r="Z16" s="213"/>
      <c r="AA16" s="213"/>
      <c r="AB16" s="213"/>
      <c r="AC16" s="213"/>
      <c r="AD16" s="213"/>
      <c r="AE16" s="213"/>
      <c r="AF16" s="213"/>
      <c r="AG16" s="213" t="s">
        <v>152</v>
      </c>
      <c r="AH16" s="213">
        <v>0</v>
      </c>
      <c r="AI16" s="213"/>
      <c r="AJ16" s="213"/>
      <c r="AK16" s="213"/>
      <c r="AL16" s="213"/>
      <c r="AM16" s="213"/>
      <c r="AN16" s="213"/>
      <c r="AO16" s="213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13"/>
      <c r="BB16" s="213"/>
      <c r="BC16" s="213"/>
      <c r="BD16" s="213"/>
      <c r="BE16" s="213"/>
      <c r="BF16" s="213"/>
      <c r="BG16" s="213"/>
      <c r="BH16" s="213"/>
    </row>
    <row r="17" spans="1:60" outlineLevel="2" x14ac:dyDescent="0.2">
      <c r="A17" s="220"/>
      <c r="B17" s="221"/>
      <c r="C17" s="248"/>
      <c r="D17" s="243"/>
      <c r="E17" s="243"/>
      <c r="F17" s="243"/>
      <c r="G17" s="243"/>
      <c r="H17" s="223"/>
      <c r="I17" s="223"/>
      <c r="J17" s="223"/>
      <c r="K17" s="223"/>
      <c r="L17" s="223"/>
      <c r="M17" s="223"/>
      <c r="N17" s="222"/>
      <c r="O17" s="222"/>
      <c r="P17" s="222"/>
      <c r="Q17" s="222"/>
      <c r="R17" s="223"/>
      <c r="S17" s="223"/>
      <c r="T17" s="223"/>
      <c r="U17" s="223"/>
      <c r="V17" s="223"/>
      <c r="W17" s="223"/>
      <c r="X17" s="223"/>
      <c r="Y17" s="223"/>
      <c r="Z17" s="213"/>
      <c r="AA17" s="213"/>
      <c r="AB17" s="213"/>
      <c r="AC17" s="213"/>
      <c r="AD17" s="213"/>
      <c r="AE17" s="213"/>
      <c r="AF17" s="213"/>
      <c r="AG17" s="213" t="s">
        <v>158</v>
      </c>
      <c r="AH17" s="213"/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</row>
    <row r="18" spans="1:60" outlineLevel="1" x14ac:dyDescent="0.2">
      <c r="A18" s="234">
        <v>3</v>
      </c>
      <c r="B18" s="235" t="s">
        <v>277</v>
      </c>
      <c r="C18" s="245" t="s">
        <v>278</v>
      </c>
      <c r="D18" s="236" t="s">
        <v>204</v>
      </c>
      <c r="E18" s="237">
        <v>4.8</v>
      </c>
      <c r="F18" s="238">
        <f>H18+J18</f>
        <v>0</v>
      </c>
      <c r="G18" s="238">
        <f>ROUND(E18*F18,2)</f>
        <v>0</v>
      </c>
      <c r="H18" s="239"/>
      <c r="I18" s="238">
        <f>ROUND(E18*H18,2)</f>
        <v>0</v>
      </c>
      <c r="J18" s="239"/>
      <c r="K18" s="238">
        <f>ROUND(E18*J18,2)</f>
        <v>0</v>
      </c>
      <c r="L18" s="238">
        <v>21</v>
      </c>
      <c r="M18" s="238">
        <f>G18*(1+L18/100)</f>
        <v>0</v>
      </c>
      <c r="N18" s="237">
        <v>0</v>
      </c>
      <c r="O18" s="237">
        <f>ROUND(E18*N18,2)</f>
        <v>0</v>
      </c>
      <c r="P18" s="237">
        <v>0</v>
      </c>
      <c r="Q18" s="237">
        <f>ROUND(E18*P18,2)</f>
        <v>0</v>
      </c>
      <c r="R18" s="238" t="s">
        <v>217</v>
      </c>
      <c r="S18" s="238" t="s">
        <v>144</v>
      </c>
      <c r="T18" s="240" t="s">
        <v>206</v>
      </c>
      <c r="U18" s="223">
        <v>0.13</v>
      </c>
      <c r="V18" s="223">
        <f>ROUND(E18*U18,2)</f>
        <v>0.62</v>
      </c>
      <c r="W18" s="223"/>
      <c r="X18" s="223" t="s">
        <v>207</v>
      </c>
      <c r="Y18" s="223" t="s">
        <v>147</v>
      </c>
      <c r="Z18" s="213"/>
      <c r="AA18" s="213"/>
      <c r="AB18" s="213"/>
      <c r="AC18" s="213"/>
      <c r="AD18" s="213"/>
      <c r="AE18" s="213"/>
      <c r="AF18" s="213"/>
      <c r="AG18" s="213" t="s">
        <v>208</v>
      </c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3"/>
      <c r="BB18" s="213"/>
      <c r="BC18" s="213"/>
      <c r="BD18" s="213"/>
      <c r="BE18" s="213"/>
      <c r="BF18" s="213"/>
      <c r="BG18" s="213"/>
      <c r="BH18" s="213"/>
    </row>
    <row r="19" spans="1:60" outlineLevel="2" x14ac:dyDescent="0.2">
      <c r="A19" s="220"/>
      <c r="B19" s="221"/>
      <c r="C19" s="254" t="s">
        <v>279</v>
      </c>
      <c r="D19" s="252"/>
      <c r="E19" s="252"/>
      <c r="F19" s="252"/>
      <c r="G19" s="252"/>
      <c r="H19" s="223"/>
      <c r="I19" s="223"/>
      <c r="J19" s="223"/>
      <c r="K19" s="223"/>
      <c r="L19" s="223"/>
      <c r="M19" s="223"/>
      <c r="N19" s="222"/>
      <c r="O19" s="222"/>
      <c r="P19" s="222"/>
      <c r="Q19" s="222"/>
      <c r="R19" s="223"/>
      <c r="S19" s="223"/>
      <c r="T19" s="223"/>
      <c r="U19" s="223"/>
      <c r="V19" s="223"/>
      <c r="W19" s="223"/>
      <c r="X19" s="223"/>
      <c r="Y19" s="223"/>
      <c r="Z19" s="213"/>
      <c r="AA19" s="213"/>
      <c r="AB19" s="213"/>
      <c r="AC19" s="213"/>
      <c r="AD19" s="213"/>
      <c r="AE19" s="213"/>
      <c r="AF19" s="213"/>
      <c r="AG19" s="213" t="s">
        <v>219</v>
      </c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213"/>
      <c r="BB19" s="213"/>
      <c r="BC19" s="213"/>
      <c r="BD19" s="213"/>
      <c r="BE19" s="213"/>
      <c r="BF19" s="213"/>
      <c r="BG19" s="213"/>
      <c r="BH19" s="213"/>
    </row>
    <row r="20" spans="1:60" outlineLevel="2" x14ac:dyDescent="0.2">
      <c r="A20" s="220"/>
      <c r="B20" s="221"/>
      <c r="C20" s="247" t="s">
        <v>280</v>
      </c>
      <c r="D20" s="224"/>
      <c r="E20" s="225">
        <v>4.8</v>
      </c>
      <c r="F20" s="223"/>
      <c r="G20" s="223"/>
      <c r="H20" s="223"/>
      <c r="I20" s="223"/>
      <c r="J20" s="223"/>
      <c r="K20" s="223"/>
      <c r="L20" s="223"/>
      <c r="M20" s="223"/>
      <c r="N20" s="222"/>
      <c r="O20" s="222"/>
      <c r="P20" s="222"/>
      <c r="Q20" s="222"/>
      <c r="R20" s="223"/>
      <c r="S20" s="223"/>
      <c r="T20" s="223"/>
      <c r="U20" s="223"/>
      <c r="V20" s="223"/>
      <c r="W20" s="223"/>
      <c r="X20" s="223"/>
      <c r="Y20" s="223"/>
      <c r="Z20" s="213"/>
      <c r="AA20" s="213"/>
      <c r="AB20" s="213"/>
      <c r="AC20" s="213"/>
      <c r="AD20" s="213"/>
      <c r="AE20" s="213"/>
      <c r="AF20" s="213"/>
      <c r="AG20" s="213" t="s">
        <v>152</v>
      </c>
      <c r="AH20" s="213">
        <v>0</v>
      </c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  <c r="BB20" s="213"/>
      <c r="BC20" s="213"/>
      <c r="BD20" s="213"/>
      <c r="BE20" s="213"/>
      <c r="BF20" s="213"/>
      <c r="BG20" s="213"/>
      <c r="BH20" s="213"/>
    </row>
    <row r="21" spans="1:60" outlineLevel="2" x14ac:dyDescent="0.2">
      <c r="A21" s="220"/>
      <c r="B21" s="221"/>
      <c r="C21" s="248"/>
      <c r="D21" s="243"/>
      <c r="E21" s="243"/>
      <c r="F21" s="243"/>
      <c r="G21" s="243"/>
      <c r="H21" s="223"/>
      <c r="I21" s="223"/>
      <c r="J21" s="223"/>
      <c r="K21" s="223"/>
      <c r="L21" s="223"/>
      <c r="M21" s="223"/>
      <c r="N21" s="222"/>
      <c r="O21" s="222"/>
      <c r="P21" s="222"/>
      <c r="Q21" s="222"/>
      <c r="R21" s="223"/>
      <c r="S21" s="223"/>
      <c r="T21" s="223"/>
      <c r="U21" s="223"/>
      <c r="V21" s="223"/>
      <c r="W21" s="223"/>
      <c r="X21" s="223"/>
      <c r="Y21" s="223"/>
      <c r="Z21" s="213"/>
      <c r="AA21" s="213"/>
      <c r="AB21" s="213"/>
      <c r="AC21" s="213"/>
      <c r="AD21" s="213"/>
      <c r="AE21" s="213"/>
      <c r="AF21" s="213"/>
      <c r="AG21" s="213" t="s">
        <v>158</v>
      </c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  <c r="BB21" s="213"/>
      <c r="BC21" s="213"/>
      <c r="BD21" s="213"/>
      <c r="BE21" s="213"/>
      <c r="BF21" s="213"/>
      <c r="BG21" s="213"/>
      <c r="BH21" s="213"/>
    </row>
    <row r="22" spans="1:60" ht="13.6" x14ac:dyDescent="0.2">
      <c r="A22" s="227" t="s">
        <v>139</v>
      </c>
      <c r="B22" s="228" t="s">
        <v>93</v>
      </c>
      <c r="C22" s="244" t="s">
        <v>94</v>
      </c>
      <c r="D22" s="229"/>
      <c r="E22" s="230"/>
      <c r="F22" s="231"/>
      <c r="G22" s="231">
        <f>SUMIF(AG23:AG43,"&lt;&gt;NOR",G23:G43)</f>
        <v>0</v>
      </c>
      <c r="H22" s="231"/>
      <c r="I22" s="231">
        <f>SUM(I23:I43)</f>
        <v>0</v>
      </c>
      <c r="J22" s="231"/>
      <c r="K22" s="231">
        <f>SUM(K23:K43)</f>
        <v>0</v>
      </c>
      <c r="L22" s="231"/>
      <c r="M22" s="231">
        <f>SUM(M23:M43)</f>
        <v>0</v>
      </c>
      <c r="N22" s="230"/>
      <c r="O22" s="230">
        <f>SUM(O23:O43)</f>
        <v>0</v>
      </c>
      <c r="P22" s="230"/>
      <c r="Q22" s="230">
        <f>SUM(Q23:Q43)</f>
        <v>0</v>
      </c>
      <c r="R22" s="231"/>
      <c r="S22" s="231"/>
      <c r="T22" s="232"/>
      <c r="U22" s="226"/>
      <c r="V22" s="226">
        <f>SUM(V23:V43)</f>
        <v>2.96</v>
      </c>
      <c r="W22" s="226"/>
      <c r="X22" s="226"/>
      <c r="Y22" s="226"/>
      <c r="AG22" t="s">
        <v>140</v>
      </c>
    </row>
    <row r="23" spans="1:60" outlineLevel="1" x14ac:dyDescent="0.2">
      <c r="A23" s="234">
        <v>4</v>
      </c>
      <c r="B23" s="235" t="s">
        <v>281</v>
      </c>
      <c r="C23" s="245" t="s">
        <v>282</v>
      </c>
      <c r="D23" s="236" t="s">
        <v>204</v>
      </c>
      <c r="E23" s="237">
        <v>6</v>
      </c>
      <c r="F23" s="238">
        <f>H23+J23</f>
        <v>0</v>
      </c>
      <c r="G23" s="238">
        <f>ROUND(E23*F23,2)</f>
        <v>0</v>
      </c>
      <c r="H23" s="239"/>
      <c r="I23" s="238">
        <f>ROUND(E23*H23,2)</f>
        <v>0</v>
      </c>
      <c r="J23" s="239"/>
      <c r="K23" s="238">
        <f>ROUND(E23*J23,2)</f>
        <v>0</v>
      </c>
      <c r="L23" s="238">
        <v>21</v>
      </c>
      <c r="M23" s="238">
        <f>G23*(1+L23/100)</f>
        <v>0</v>
      </c>
      <c r="N23" s="237">
        <v>0</v>
      </c>
      <c r="O23" s="237">
        <f>ROUND(E23*N23,2)</f>
        <v>0</v>
      </c>
      <c r="P23" s="237">
        <v>0</v>
      </c>
      <c r="Q23" s="237">
        <f>ROUND(E23*P23,2)</f>
        <v>0</v>
      </c>
      <c r="R23" s="238" t="s">
        <v>283</v>
      </c>
      <c r="S23" s="238" t="s">
        <v>144</v>
      </c>
      <c r="T23" s="240" t="s">
        <v>206</v>
      </c>
      <c r="U23" s="223">
        <v>0.06</v>
      </c>
      <c r="V23" s="223">
        <f>ROUND(E23*U23,2)</f>
        <v>0.36</v>
      </c>
      <c r="W23" s="223"/>
      <c r="X23" s="223" t="s">
        <v>207</v>
      </c>
      <c r="Y23" s="223" t="s">
        <v>147</v>
      </c>
      <c r="Z23" s="213"/>
      <c r="AA23" s="213"/>
      <c r="AB23" s="213"/>
      <c r="AC23" s="213"/>
      <c r="AD23" s="213"/>
      <c r="AE23" s="213"/>
      <c r="AF23" s="213"/>
      <c r="AG23" s="213" t="s">
        <v>208</v>
      </c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13"/>
      <c r="BB23" s="213"/>
      <c r="BC23" s="213"/>
      <c r="BD23" s="213"/>
      <c r="BE23" s="213"/>
      <c r="BF23" s="213"/>
      <c r="BG23" s="213"/>
      <c r="BH23" s="213"/>
    </row>
    <row r="24" spans="1:60" outlineLevel="2" x14ac:dyDescent="0.2">
      <c r="A24" s="220"/>
      <c r="B24" s="221"/>
      <c r="C24" s="254" t="s">
        <v>284</v>
      </c>
      <c r="D24" s="252"/>
      <c r="E24" s="252"/>
      <c r="F24" s="252"/>
      <c r="G24" s="252"/>
      <c r="H24" s="223"/>
      <c r="I24" s="223"/>
      <c r="J24" s="223"/>
      <c r="K24" s="223"/>
      <c r="L24" s="223"/>
      <c r="M24" s="223"/>
      <c r="N24" s="222"/>
      <c r="O24" s="222"/>
      <c r="P24" s="222"/>
      <c r="Q24" s="222"/>
      <c r="R24" s="223"/>
      <c r="S24" s="223"/>
      <c r="T24" s="223"/>
      <c r="U24" s="223"/>
      <c r="V24" s="223"/>
      <c r="W24" s="223"/>
      <c r="X24" s="223"/>
      <c r="Y24" s="223"/>
      <c r="Z24" s="213"/>
      <c r="AA24" s="213"/>
      <c r="AB24" s="213"/>
      <c r="AC24" s="213"/>
      <c r="AD24" s="213"/>
      <c r="AE24" s="213"/>
      <c r="AF24" s="213"/>
      <c r="AG24" s="213" t="s">
        <v>219</v>
      </c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3"/>
      <c r="BB24" s="213"/>
      <c r="BC24" s="213"/>
      <c r="BD24" s="213"/>
      <c r="BE24" s="213"/>
      <c r="BF24" s="213"/>
      <c r="BG24" s="213"/>
      <c r="BH24" s="213"/>
    </row>
    <row r="25" spans="1:60" outlineLevel="2" x14ac:dyDescent="0.2">
      <c r="A25" s="220"/>
      <c r="B25" s="221"/>
      <c r="C25" s="247" t="s">
        <v>285</v>
      </c>
      <c r="D25" s="224"/>
      <c r="E25" s="225">
        <v>6</v>
      </c>
      <c r="F25" s="223"/>
      <c r="G25" s="223"/>
      <c r="H25" s="223"/>
      <c r="I25" s="223"/>
      <c r="J25" s="223"/>
      <c r="K25" s="223"/>
      <c r="L25" s="223"/>
      <c r="M25" s="223"/>
      <c r="N25" s="222"/>
      <c r="O25" s="222"/>
      <c r="P25" s="222"/>
      <c r="Q25" s="222"/>
      <c r="R25" s="223"/>
      <c r="S25" s="223"/>
      <c r="T25" s="223"/>
      <c r="U25" s="223"/>
      <c r="V25" s="223"/>
      <c r="W25" s="223"/>
      <c r="X25" s="223"/>
      <c r="Y25" s="223"/>
      <c r="Z25" s="213"/>
      <c r="AA25" s="213"/>
      <c r="AB25" s="213"/>
      <c r="AC25" s="213"/>
      <c r="AD25" s="213"/>
      <c r="AE25" s="213"/>
      <c r="AF25" s="213"/>
      <c r="AG25" s="213" t="s">
        <v>152</v>
      </c>
      <c r="AH25" s="213">
        <v>0</v>
      </c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13"/>
      <c r="BB25" s="213"/>
      <c r="BC25" s="213"/>
      <c r="BD25" s="213"/>
      <c r="BE25" s="213"/>
      <c r="BF25" s="213"/>
      <c r="BG25" s="213"/>
      <c r="BH25" s="213"/>
    </row>
    <row r="26" spans="1:60" outlineLevel="2" x14ac:dyDescent="0.2">
      <c r="A26" s="220"/>
      <c r="B26" s="221"/>
      <c r="C26" s="248"/>
      <c r="D26" s="243"/>
      <c r="E26" s="243"/>
      <c r="F26" s="243"/>
      <c r="G26" s="243"/>
      <c r="H26" s="223"/>
      <c r="I26" s="223"/>
      <c r="J26" s="223"/>
      <c r="K26" s="223"/>
      <c r="L26" s="223"/>
      <c r="M26" s="223"/>
      <c r="N26" s="222"/>
      <c r="O26" s="222"/>
      <c r="P26" s="222"/>
      <c r="Q26" s="222"/>
      <c r="R26" s="223"/>
      <c r="S26" s="223"/>
      <c r="T26" s="223"/>
      <c r="U26" s="223"/>
      <c r="V26" s="223"/>
      <c r="W26" s="223"/>
      <c r="X26" s="223"/>
      <c r="Y26" s="223"/>
      <c r="Z26" s="213"/>
      <c r="AA26" s="213"/>
      <c r="AB26" s="213"/>
      <c r="AC26" s="213"/>
      <c r="AD26" s="213"/>
      <c r="AE26" s="213"/>
      <c r="AF26" s="213"/>
      <c r="AG26" s="213" t="s">
        <v>158</v>
      </c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213"/>
      <c r="BF26" s="213"/>
      <c r="BG26" s="213"/>
      <c r="BH26" s="213"/>
    </row>
    <row r="27" spans="1:60" ht="21.75" outlineLevel="1" x14ac:dyDescent="0.2">
      <c r="A27" s="234">
        <v>5</v>
      </c>
      <c r="B27" s="235" t="s">
        <v>286</v>
      </c>
      <c r="C27" s="245" t="s">
        <v>287</v>
      </c>
      <c r="D27" s="236" t="s">
        <v>204</v>
      </c>
      <c r="E27" s="237">
        <v>6</v>
      </c>
      <c r="F27" s="238">
        <f>H27+J27</f>
        <v>0</v>
      </c>
      <c r="G27" s="238">
        <f>ROUND(E27*F27,2)</f>
        <v>0</v>
      </c>
      <c r="H27" s="239"/>
      <c r="I27" s="238">
        <f>ROUND(E27*H27,2)</f>
        <v>0</v>
      </c>
      <c r="J27" s="239"/>
      <c r="K27" s="238">
        <f>ROUND(E27*J27,2)</f>
        <v>0</v>
      </c>
      <c r="L27" s="238">
        <v>21</v>
      </c>
      <c r="M27" s="238">
        <f>G27*(1+L27/100)</f>
        <v>0</v>
      </c>
      <c r="N27" s="237">
        <v>0</v>
      </c>
      <c r="O27" s="237">
        <f>ROUND(E27*N27,2)</f>
        <v>0</v>
      </c>
      <c r="P27" s="237">
        <v>0</v>
      </c>
      <c r="Q27" s="237">
        <f>ROUND(E27*P27,2)</f>
        <v>0</v>
      </c>
      <c r="R27" s="238" t="s">
        <v>217</v>
      </c>
      <c r="S27" s="238" t="s">
        <v>144</v>
      </c>
      <c r="T27" s="240" t="s">
        <v>206</v>
      </c>
      <c r="U27" s="223">
        <v>0.13</v>
      </c>
      <c r="V27" s="223">
        <f>ROUND(E27*U27,2)</f>
        <v>0.78</v>
      </c>
      <c r="W27" s="223"/>
      <c r="X27" s="223" t="s">
        <v>207</v>
      </c>
      <c r="Y27" s="223" t="s">
        <v>147</v>
      </c>
      <c r="Z27" s="213"/>
      <c r="AA27" s="213"/>
      <c r="AB27" s="213"/>
      <c r="AC27" s="213"/>
      <c r="AD27" s="213"/>
      <c r="AE27" s="213"/>
      <c r="AF27" s="213"/>
      <c r="AG27" s="213" t="s">
        <v>208</v>
      </c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13"/>
      <c r="BF27" s="213"/>
      <c r="BG27" s="213"/>
      <c r="BH27" s="213"/>
    </row>
    <row r="28" spans="1:60" ht="21.75" outlineLevel="2" x14ac:dyDescent="0.2">
      <c r="A28" s="220"/>
      <c r="B28" s="221"/>
      <c r="C28" s="254" t="s">
        <v>288</v>
      </c>
      <c r="D28" s="252"/>
      <c r="E28" s="252"/>
      <c r="F28" s="252"/>
      <c r="G28" s="252"/>
      <c r="H28" s="223"/>
      <c r="I28" s="223"/>
      <c r="J28" s="223"/>
      <c r="K28" s="223"/>
      <c r="L28" s="223"/>
      <c r="M28" s="223"/>
      <c r="N28" s="222"/>
      <c r="O28" s="222"/>
      <c r="P28" s="222"/>
      <c r="Q28" s="222"/>
      <c r="R28" s="223"/>
      <c r="S28" s="223"/>
      <c r="T28" s="223"/>
      <c r="U28" s="223"/>
      <c r="V28" s="223"/>
      <c r="W28" s="223"/>
      <c r="X28" s="223"/>
      <c r="Y28" s="223"/>
      <c r="Z28" s="213"/>
      <c r="AA28" s="213"/>
      <c r="AB28" s="213"/>
      <c r="AC28" s="213"/>
      <c r="AD28" s="213"/>
      <c r="AE28" s="213"/>
      <c r="AF28" s="213"/>
      <c r="AG28" s="213" t="s">
        <v>219</v>
      </c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41" t="str">
        <f>C28</f>
        <v>s případným nutným přemístěním hromad nebo dočasných skládek na místo potřeby ze vzdálenosti do 30 m, v rovině nebo ve svahu do 1 : 5,</v>
      </c>
      <c r="BB28" s="213"/>
      <c r="BC28" s="213"/>
      <c r="BD28" s="213"/>
      <c r="BE28" s="213"/>
      <c r="BF28" s="213"/>
      <c r="BG28" s="213"/>
      <c r="BH28" s="213"/>
    </row>
    <row r="29" spans="1:60" outlineLevel="2" x14ac:dyDescent="0.2">
      <c r="A29" s="220"/>
      <c r="B29" s="221"/>
      <c r="C29" s="247" t="s">
        <v>289</v>
      </c>
      <c r="D29" s="224"/>
      <c r="E29" s="225">
        <v>6</v>
      </c>
      <c r="F29" s="223"/>
      <c r="G29" s="223"/>
      <c r="H29" s="223"/>
      <c r="I29" s="223"/>
      <c r="J29" s="223"/>
      <c r="K29" s="223"/>
      <c r="L29" s="223"/>
      <c r="M29" s="223"/>
      <c r="N29" s="222"/>
      <c r="O29" s="222"/>
      <c r="P29" s="222"/>
      <c r="Q29" s="222"/>
      <c r="R29" s="223"/>
      <c r="S29" s="223"/>
      <c r="T29" s="223"/>
      <c r="U29" s="223"/>
      <c r="V29" s="223"/>
      <c r="W29" s="223"/>
      <c r="X29" s="223"/>
      <c r="Y29" s="223"/>
      <c r="Z29" s="213"/>
      <c r="AA29" s="213"/>
      <c r="AB29" s="213"/>
      <c r="AC29" s="213"/>
      <c r="AD29" s="213"/>
      <c r="AE29" s="213"/>
      <c r="AF29" s="213"/>
      <c r="AG29" s="213" t="s">
        <v>152</v>
      </c>
      <c r="AH29" s="213">
        <v>5</v>
      </c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</row>
    <row r="30" spans="1:60" outlineLevel="2" x14ac:dyDescent="0.2">
      <c r="A30" s="220"/>
      <c r="B30" s="221"/>
      <c r="C30" s="248"/>
      <c r="D30" s="243"/>
      <c r="E30" s="243"/>
      <c r="F30" s="243"/>
      <c r="G30" s="243"/>
      <c r="H30" s="223"/>
      <c r="I30" s="223"/>
      <c r="J30" s="223"/>
      <c r="K30" s="223"/>
      <c r="L30" s="223"/>
      <c r="M30" s="223"/>
      <c r="N30" s="222"/>
      <c r="O30" s="222"/>
      <c r="P30" s="222"/>
      <c r="Q30" s="222"/>
      <c r="R30" s="223"/>
      <c r="S30" s="223"/>
      <c r="T30" s="223"/>
      <c r="U30" s="223"/>
      <c r="V30" s="223"/>
      <c r="W30" s="223"/>
      <c r="X30" s="223"/>
      <c r="Y30" s="223"/>
      <c r="Z30" s="213"/>
      <c r="AA30" s="213"/>
      <c r="AB30" s="213"/>
      <c r="AC30" s="213"/>
      <c r="AD30" s="213"/>
      <c r="AE30" s="213"/>
      <c r="AF30" s="213"/>
      <c r="AG30" s="213" t="s">
        <v>158</v>
      </c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</row>
    <row r="31" spans="1:60" outlineLevel="1" x14ac:dyDescent="0.2">
      <c r="A31" s="234">
        <v>6</v>
      </c>
      <c r="B31" s="235" t="s">
        <v>290</v>
      </c>
      <c r="C31" s="245" t="s">
        <v>291</v>
      </c>
      <c r="D31" s="236" t="s">
        <v>204</v>
      </c>
      <c r="E31" s="237">
        <v>6</v>
      </c>
      <c r="F31" s="238">
        <f>H31+J31</f>
        <v>0</v>
      </c>
      <c r="G31" s="238">
        <f>ROUND(E31*F31,2)</f>
        <v>0</v>
      </c>
      <c r="H31" s="239"/>
      <c r="I31" s="238">
        <f>ROUND(E31*H31,2)</f>
        <v>0</v>
      </c>
      <c r="J31" s="239"/>
      <c r="K31" s="238">
        <f>ROUND(E31*J31,2)</f>
        <v>0</v>
      </c>
      <c r="L31" s="238">
        <v>21</v>
      </c>
      <c r="M31" s="238">
        <f>G31*(1+L31/100)</f>
        <v>0</v>
      </c>
      <c r="N31" s="237">
        <v>0</v>
      </c>
      <c r="O31" s="237">
        <f>ROUND(E31*N31,2)</f>
        <v>0</v>
      </c>
      <c r="P31" s="237">
        <v>0</v>
      </c>
      <c r="Q31" s="237">
        <f>ROUND(E31*P31,2)</f>
        <v>0</v>
      </c>
      <c r="R31" s="238" t="s">
        <v>283</v>
      </c>
      <c r="S31" s="238" t="s">
        <v>144</v>
      </c>
      <c r="T31" s="240" t="s">
        <v>206</v>
      </c>
      <c r="U31" s="223">
        <v>0.01</v>
      </c>
      <c r="V31" s="223">
        <f>ROUND(E31*U31,2)</f>
        <v>0.06</v>
      </c>
      <c r="W31" s="223"/>
      <c r="X31" s="223" t="s">
        <v>207</v>
      </c>
      <c r="Y31" s="223" t="s">
        <v>147</v>
      </c>
      <c r="Z31" s="213"/>
      <c r="AA31" s="213"/>
      <c r="AB31" s="213"/>
      <c r="AC31" s="213"/>
      <c r="AD31" s="213"/>
      <c r="AE31" s="213"/>
      <c r="AF31" s="213"/>
      <c r="AG31" s="213" t="s">
        <v>208</v>
      </c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</row>
    <row r="32" spans="1:60" ht="21.75" outlineLevel="2" x14ac:dyDescent="0.2">
      <c r="A32" s="220"/>
      <c r="B32" s="221"/>
      <c r="C32" s="254" t="s">
        <v>292</v>
      </c>
      <c r="D32" s="252"/>
      <c r="E32" s="252"/>
      <c r="F32" s="252"/>
      <c r="G32" s="252"/>
      <c r="H32" s="223"/>
      <c r="I32" s="223"/>
      <c r="J32" s="223"/>
      <c r="K32" s="223"/>
      <c r="L32" s="223"/>
      <c r="M32" s="223"/>
      <c r="N32" s="222"/>
      <c r="O32" s="222"/>
      <c r="P32" s="222"/>
      <c r="Q32" s="222"/>
      <c r="R32" s="223"/>
      <c r="S32" s="223"/>
      <c r="T32" s="223"/>
      <c r="U32" s="223"/>
      <c r="V32" s="223"/>
      <c r="W32" s="223"/>
      <c r="X32" s="223"/>
      <c r="Y32" s="223"/>
      <c r="Z32" s="213"/>
      <c r="AA32" s="213"/>
      <c r="AB32" s="213"/>
      <c r="AC32" s="213"/>
      <c r="AD32" s="213"/>
      <c r="AE32" s="213"/>
      <c r="AF32" s="213"/>
      <c r="AG32" s="213" t="s">
        <v>219</v>
      </c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41" t="str">
        <f>C32</f>
        <v>bez ohledu na způsob založení, tj. pokosení se shrabáním, naložením shrabků na dopravní prostředek s odvezením do 20 km a se složením,</v>
      </c>
      <c r="BB32" s="213"/>
      <c r="BC32" s="213"/>
      <c r="BD32" s="213"/>
      <c r="BE32" s="213"/>
      <c r="BF32" s="213"/>
      <c r="BG32" s="213"/>
      <c r="BH32" s="213"/>
    </row>
    <row r="33" spans="1:60" outlineLevel="2" x14ac:dyDescent="0.2">
      <c r="A33" s="220"/>
      <c r="B33" s="221"/>
      <c r="C33" s="247" t="s">
        <v>289</v>
      </c>
      <c r="D33" s="224"/>
      <c r="E33" s="225">
        <v>6</v>
      </c>
      <c r="F33" s="223"/>
      <c r="G33" s="223"/>
      <c r="H33" s="223"/>
      <c r="I33" s="223"/>
      <c r="J33" s="223"/>
      <c r="K33" s="223"/>
      <c r="L33" s="223"/>
      <c r="M33" s="223"/>
      <c r="N33" s="222"/>
      <c r="O33" s="222"/>
      <c r="P33" s="222"/>
      <c r="Q33" s="222"/>
      <c r="R33" s="223"/>
      <c r="S33" s="223"/>
      <c r="T33" s="223"/>
      <c r="U33" s="223"/>
      <c r="V33" s="223"/>
      <c r="W33" s="223"/>
      <c r="X33" s="223"/>
      <c r="Y33" s="223"/>
      <c r="Z33" s="213"/>
      <c r="AA33" s="213"/>
      <c r="AB33" s="213"/>
      <c r="AC33" s="213"/>
      <c r="AD33" s="213"/>
      <c r="AE33" s="213"/>
      <c r="AF33" s="213"/>
      <c r="AG33" s="213" t="s">
        <v>152</v>
      </c>
      <c r="AH33" s="213">
        <v>5</v>
      </c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3"/>
      <c r="BB33" s="213"/>
      <c r="BC33" s="213"/>
      <c r="BD33" s="213"/>
      <c r="BE33" s="213"/>
      <c r="BF33" s="213"/>
      <c r="BG33" s="213"/>
      <c r="BH33" s="213"/>
    </row>
    <row r="34" spans="1:60" outlineLevel="2" x14ac:dyDescent="0.2">
      <c r="A34" s="220"/>
      <c r="B34" s="221"/>
      <c r="C34" s="248"/>
      <c r="D34" s="243"/>
      <c r="E34" s="243"/>
      <c r="F34" s="243"/>
      <c r="G34" s="243"/>
      <c r="H34" s="223"/>
      <c r="I34" s="223"/>
      <c r="J34" s="223"/>
      <c r="K34" s="223"/>
      <c r="L34" s="223"/>
      <c r="M34" s="223"/>
      <c r="N34" s="222"/>
      <c r="O34" s="222"/>
      <c r="P34" s="222"/>
      <c r="Q34" s="222"/>
      <c r="R34" s="223"/>
      <c r="S34" s="223"/>
      <c r="T34" s="223"/>
      <c r="U34" s="223"/>
      <c r="V34" s="223"/>
      <c r="W34" s="223"/>
      <c r="X34" s="223"/>
      <c r="Y34" s="223"/>
      <c r="Z34" s="213"/>
      <c r="AA34" s="213"/>
      <c r="AB34" s="213"/>
      <c r="AC34" s="213"/>
      <c r="AD34" s="213"/>
      <c r="AE34" s="213"/>
      <c r="AF34" s="213"/>
      <c r="AG34" s="213" t="s">
        <v>158</v>
      </c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3"/>
      <c r="BB34" s="213"/>
      <c r="BC34" s="213"/>
      <c r="BD34" s="213"/>
      <c r="BE34" s="213"/>
      <c r="BF34" s="213"/>
      <c r="BG34" s="213"/>
      <c r="BH34" s="213"/>
    </row>
    <row r="35" spans="1:60" outlineLevel="1" x14ac:dyDescent="0.2">
      <c r="A35" s="234">
        <v>7</v>
      </c>
      <c r="B35" s="235" t="s">
        <v>293</v>
      </c>
      <c r="C35" s="245" t="s">
        <v>294</v>
      </c>
      <c r="D35" s="236" t="s">
        <v>216</v>
      </c>
      <c r="E35" s="237">
        <v>2</v>
      </c>
      <c r="F35" s="238">
        <f>H35+J35</f>
        <v>0</v>
      </c>
      <c r="G35" s="238">
        <f>ROUND(E35*F35,2)</f>
        <v>0</v>
      </c>
      <c r="H35" s="239"/>
      <c r="I35" s="238">
        <f>ROUND(E35*H35,2)</f>
        <v>0</v>
      </c>
      <c r="J35" s="239"/>
      <c r="K35" s="238">
        <f>ROUND(E35*J35,2)</f>
        <v>0</v>
      </c>
      <c r="L35" s="238">
        <v>21</v>
      </c>
      <c r="M35" s="238">
        <f>G35*(1+L35/100)</f>
        <v>0</v>
      </c>
      <c r="N35" s="237">
        <v>0</v>
      </c>
      <c r="O35" s="237">
        <f>ROUND(E35*N35,2)</f>
        <v>0</v>
      </c>
      <c r="P35" s="237">
        <v>0</v>
      </c>
      <c r="Q35" s="237">
        <f>ROUND(E35*P35,2)</f>
        <v>0</v>
      </c>
      <c r="R35" s="238" t="s">
        <v>283</v>
      </c>
      <c r="S35" s="238" t="s">
        <v>144</v>
      </c>
      <c r="T35" s="240" t="s">
        <v>206</v>
      </c>
      <c r="U35" s="223">
        <v>0.88</v>
      </c>
      <c r="V35" s="223">
        <f>ROUND(E35*U35,2)</f>
        <v>1.76</v>
      </c>
      <c r="W35" s="223"/>
      <c r="X35" s="223" t="s">
        <v>207</v>
      </c>
      <c r="Y35" s="223" t="s">
        <v>147</v>
      </c>
      <c r="Z35" s="213"/>
      <c r="AA35" s="213"/>
      <c r="AB35" s="213"/>
      <c r="AC35" s="213"/>
      <c r="AD35" s="213"/>
      <c r="AE35" s="213"/>
      <c r="AF35" s="213"/>
      <c r="AG35" s="213" t="s">
        <v>208</v>
      </c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3"/>
      <c r="BB35" s="213"/>
      <c r="BC35" s="213"/>
      <c r="BD35" s="213"/>
      <c r="BE35" s="213"/>
      <c r="BF35" s="213"/>
      <c r="BG35" s="213"/>
      <c r="BH35" s="213"/>
    </row>
    <row r="36" spans="1:60" outlineLevel="2" x14ac:dyDescent="0.2">
      <c r="A36" s="220"/>
      <c r="B36" s="221"/>
      <c r="C36" s="247" t="s">
        <v>295</v>
      </c>
      <c r="D36" s="224"/>
      <c r="E36" s="225">
        <v>2</v>
      </c>
      <c r="F36" s="223"/>
      <c r="G36" s="223"/>
      <c r="H36" s="223"/>
      <c r="I36" s="223"/>
      <c r="J36" s="223"/>
      <c r="K36" s="223"/>
      <c r="L36" s="223"/>
      <c r="M36" s="223"/>
      <c r="N36" s="222"/>
      <c r="O36" s="222"/>
      <c r="P36" s="222"/>
      <c r="Q36" s="222"/>
      <c r="R36" s="223"/>
      <c r="S36" s="223"/>
      <c r="T36" s="223"/>
      <c r="U36" s="223"/>
      <c r="V36" s="223"/>
      <c r="W36" s="223"/>
      <c r="X36" s="223"/>
      <c r="Y36" s="223"/>
      <c r="Z36" s="213"/>
      <c r="AA36" s="213"/>
      <c r="AB36" s="213"/>
      <c r="AC36" s="213"/>
      <c r="AD36" s="213"/>
      <c r="AE36" s="213"/>
      <c r="AF36" s="213"/>
      <c r="AG36" s="213" t="s">
        <v>152</v>
      </c>
      <c r="AH36" s="213">
        <v>0</v>
      </c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13"/>
      <c r="BF36" s="213"/>
      <c r="BG36" s="213"/>
      <c r="BH36" s="213"/>
    </row>
    <row r="37" spans="1:60" outlineLevel="2" x14ac:dyDescent="0.2">
      <c r="A37" s="220"/>
      <c r="B37" s="221"/>
      <c r="C37" s="248"/>
      <c r="D37" s="243"/>
      <c r="E37" s="243"/>
      <c r="F37" s="243"/>
      <c r="G37" s="243"/>
      <c r="H37" s="223"/>
      <c r="I37" s="223"/>
      <c r="J37" s="223"/>
      <c r="K37" s="223"/>
      <c r="L37" s="223"/>
      <c r="M37" s="223"/>
      <c r="N37" s="222"/>
      <c r="O37" s="222"/>
      <c r="P37" s="222"/>
      <c r="Q37" s="222"/>
      <c r="R37" s="223"/>
      <c r="S37" s="223"/>
      <c r="T37" s="223"/>
      <c r="U37" s="223"/>
      <c r="V37" s="223"/>
      <c r="W37" s="223"/>
      <c r="X37" s="223"/>
      <c r="Y37" s="223"/>
      <c r="Z37" s="213"/>
      <c r="AA37" s="213"/>
      <c r="AB37" s="213"/>
      <c r="AC37" s="213"/>
      <c r="AD37" s="213"/>
      <c r="AE37" s="213"/>
      <c r="AF37" s="213"/>
      <c r="AG37" s="213" t="s">
        <v>158</v>
      </c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13"/>
      <c r="BF37" s="213"/>
      <c r="BG37" s="213"/>
      <c r="BH37" s="213"/>
    </row>
    <row r="38" spans="1:60" outlineLevel="1" x14ac:dyDescent="0.2">
      <c r="A38" s="234">
        <v>8</v>
      </c>
      <c r="B38" s="235" t="s">
        <v>296</v>
      </c>
      <c r="C38" s="245" t="s">
        <v>297</v>
      </c>
      <c r="D38" s="236" t="s">
        <v>298</v>
      </c>
      <c r="E38" s="237">
        <v>6</v>
      </c>
      <c r="F38" s="238">
        <f>H38+J38</f>
        <v>0</v>
      </c>
      <c r="G38" s="238">
        <f>ROUND(E38*F38,2)</f>
        <v>0</v>
      </c>
      <c r="H38" s="239"/>
      <c r="I38" s="238">
        <f>ROUND(E38*H38,2)</f>
        <v>0</v>
      </c>
      <c r="J38" s="239"/>
      <c r="K38" s="238">
        <f>ROUND(E38*J38,2)</f>
        <v>0</v>
      </c>
      <c r="L38" s="238">
        <v>21</v>
      </c>
      <c r="M38" s="238">
        <f>G38*(1+L38/100)</f>
        <v>0</v>
      </c>
      <c r="N38" s="237">
        <v>0</v>
      </c>
      <c r="O38" s="237">
        <f>ROUND(E38*N38,2)</f>
        <v>0</v>
      </c>
      <c r="P38" s="237">
        <v>0</v>
      </c>
      <c r="Q38" s="237">
        <f>ROUND(E38*P38,2)</f>
        <v>0</v>
      </c>
      <c r="R38" s="238"/>
      <c r="S38" s="238" t="s">
        <v>196</v>
      </c>
      <c r="T38" s="240" t="s">
        <v>145</v>
      </c>
      <c r="U38" s="223">
        <v>0</v>
      </c>
      <c r="V38" s="223">
        <f>ROUND(E38*U38,2)</f>
        <v>0</v>
      </c>
      <c r="W38" s="223"/>
      <c r="X38" s="223" t="s">
        <v>207</v>
      </c>
      <c r="Y38" s="223" t="s">
        <v>147</v>
      </c>
      <c r="Z38" s="213"/>
      <c r="AA38" s="213"/>
      <c r="AB38" s="213"/>
      <c r="AC38" s="213"/>
      <c r="AD38" s="213"/>
      <c r="AE38" s="213"/>
      <c r="AF38" s="213"/>
      <c r="AG38" s="213" t="s">
        <v>208</v>
      </c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213"/>
      <c r="BF38" s="213"/>
      <c r="BG38" s="213"/>
      <c r="BH38" s="213"/>
    </row>
    <row r="39" spans="1:60" outlineLevel="2" x14ac:dyDescent="0.2">
      <c r="A39" s="220"/>
      <c r="B39" s="221"/>
      <c r="C39" s="247" t="s">
        <v>289</v>
      </c>
      <c r="D39" s="224"/>
      <c r="E39" s="225">
        <v>6</v>
      </c>
      <c r="F39" s="223"/>
      <c r="G39" s="223"/>
      <c r="H39" s="223"/>
      <c r="I39" s="223"/>
      <c r="J39" s="223"/>
      <c r="K39" s="223"/>
      <c r="L39" s="223"/>
      <c r="M39" s="223"/>
      <c r="N39" s="222"/>
      <c r="O39" s="222"/>
      <c r="P39" s="222"/>
      <c r="Q39" s="222"/>
      <c r="R39" s="223"/>
      <c r="S39" s="223"/>
      <c r="T39" s="223"/>
      <c r="U39" s="223"/>
      <c r="V39" s="223"/>
      <c r="W39" s="223"/>
      <c r="X39" s="223"/>
      <c r="Y39" s="223"/>
      <c r="Z39" s="213"/>
      <c r="AA39" s="213"/>
      <c r="AB39" s="213"/>
      <c r="AC39" s="213"/>
      <c r="AD39" s="213"/>
      <c r="AE39" s="213"/>
      <c r="AF39" s="213"/>
      <c r="AG39" s="213" t="s">
        <v>152</v>
      </c>
      <c r="AH39" s="213">
        <v>5</v>
      </c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3"/>
      <c r="BD39" s="213"/>
      <c r="BE39" s="213"/>
      <c r="BF39" s="213"/>
      <c r="BG39" s="213"/>
      <c r="BH39" s="213"/>
    </row>
    <row r="40" spans="1:60" outlineLevel="2" x14ac:dyDescent="0.2">
      <c r="A40" s="220"/>
      <c r="B40" s="221"/>
      <c r="C40" s="248"/>
      <c r="D40" s="243"/>
      <c r="E40" s="243"/>
      <c r="F40" s="243"/>
      <c r="G40" s="243"/>
      <c r="H40" s="223"/>
      <c r="I40" s="223"/>
      <c r="J40" s="223"/>
      <c r="K40" s="223"/>
      <c r="L40" s="223"/>
      <c r="M40" s="223"/>
      <c r="N40" s="222"/>
      <c r="O40" s="222"/>
      <c r="P40" s="222"/>
      <c r="Q40" s="222"/>
      <c r="R40" s="223"/>
      <c r="S40" s="223"/>
      <c r="T40" s="223"/>
      <c r="U40" s="223"/>
      <c r="V40" s="223"/>
      <c r="W40" s="223"/>
      <c r="X40" s="223"/>
      <c r="Y40" s="223"/>
      <c r="Z40" s="213"/>
      <c r="AA40" s="213"/>
      <c r="AB40" s="213"/>
      <c r="AC40" s="213"/>
      <c r="AD40" s="213"/>
      <c r="AE40" s="213"/>
      <c r="AF40" s="213"/>
      <c r="AG40" s="213" t="s">
        <v>158</v>
      </c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</row>
    <row r="41" spans="1:60" outlineLevel="1" x14ac:dyDescent="0.2">
      <c r="A41" s="234">
        <v>9</v>
      </c>
      <c r="B41" s="235" t="s">
        <v>299</v>
      </c>
      <c r="C41" s="245" t="s">
        <v>300</v>
      </c>
      <c r="D41" s="236" t="s">
        <v>301</v>
      </c>
      <c r="E41" s="237">
        <v>0.6</v>
      </c>
      <c r="F41" s="238">
        <f>H41+J41</f>
        <v>0</v>
      </c>
      <c r="G41" s="238">
        <f>ROUND(E41*F41,2)</f>
        <v>0</v>
      </c>
      <c r="H41" s="239"/>
      <c r="I41" s="238">
        <f>ROUND(E41*H41,2)</f>
        <v>0</v>
      </c>
      <c r="J41" s="239"/>
      <c r="K41" s="238">
        <f>ROUND(E41*J41,2)</f>
        <v>0</v>
      </c>
      <c r="L41" s="238">
        <v>21</v>
      </c>
      <c r="M41" s="238">
        <f>G41*(1+L41/100)</f>
        <v>0</v>
      </c>
      <c r="N41" s="237">
        <v>1E-3</v>
      </c>
      <c r="O41" s="237">
        <f>ROUND(E41*N41,2)</f>
        <v>0</v>
      </c>
      <c r="P41" s="237">
        <v>0</v>
      </c>
      <c r="Q41" s="237">
        <f>ROUND(E41*P41,2)</f>
        <v>0</v>
      </c>
      <c r="R41" s="238" t="s">
        <v>302</v>
      </c>
      <c r="S41" s="238" t="s">
        <v>144</v>
      </c>
      <c r="T41" s="240" t="s">
        <v>206</v>
      </c>
      <c r="U41" s="223">
        <v>0</v>
      </c>
      <c r="V41" s="223">
        <f>ROUND(E41*U41,2)</f>
        <v>0</v>
      </c>
      <c r="W41" s="223"/>
      <c r="X41" s="223" t="s">
        <v>303</v>
      </c>
      <c r="Y41" s="223" t="s">
        <v>147</v>
      </c>
      <c r="Z41" s="213"/>
      <c r="AA41" s="213"/>
      <c r="AB41" s="213"/>
      <c r="AC41" s="213"/>
      <c r="AD41" s="213"/>
      <c r="AE41" s="213"/>
      <c r="AF41" s="213"/>
      <c r="AG41" s="213" t="s">
        <v>304</v>
      </c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213"/>
      <c r="BC41" s="213"/>
      <c r="BD41" s="213"/>
      <c r="BE41" s="213"/>
      <c r="BF41" s="213"/>
      <c r="BG41" s="213"/>
      <c r="BH41" s="213"/>
    </row>
    <row r="42" spans="1:60" outlineLevel="2" x14ac:dyDescent="0.2">
      <c r="A42" s="220"/>
      <c r="B42" s="221"/>
      <c r="C42" s="247" t="s">
        <v>305</v>
      </c>
      <c r="D42" s="224"/>
      <c r="E42" s="225">
        <v>0.6</v>
      </c>
      <c r="F42" s="223"/>
      <c r="G42" s="223"/>
      <c r="H42" s="223"/>
      <c r="I42" s="223"/>
      <c r="J42" s="223"/>
      <c r="K42" s="223"/>
      <c r="L42" s="223"/>
      <c r="M42" s="223"/>
      <c r="N42" s="222"/>
      <c r="O42" s="222"/>
      <c r="P42" s="222"/>
      <c r="Q42" s="222"/>
      <c r="R42" s="223"/>
      <c r="S42" s="223"/>
      <c r="T42" s="223"/>
      <c r="U42" s="223"/>
      <c r="V42" s="223"/>
      <c r="W42" s="223"/>
      <c r="X42" s="223"/>
      <c r="Y42" s="223"/>
      <c r="Z42" s="213"/>
      <c r="AA42" s="213"/>
      <c r="AB42" s="213"/>
      <c r="AC42" s="213"/>
      <c r="AD42" s="213"/>
      <c r="AE42" s="213"/>
      <c r="AF42" s="213"/>
      <c r="AG42" s="213" t="s">
        <v>152</v>
      </c>
      <c r="AH42" s="213">
        <v>0</v>
      </c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3"/>
      <c r="BD42" s="213"/>
      <c r="BE42" s="213"/>
      <c r="BF42" s="213"/>
      <c r="BG42" s="213"/>
      <c r="BH42" s="213"/>
    </row>
    <row r="43" spans="1:60" outlineLevel="2" x14ac:dyDescent="0.2">
      <c r="A43" s="220"/>
      <c r="B43" s="221"/>
      <c r="C43" s="248"/>
      <c r="D43" s="243"/>
      <c r="E43" s="243"/>
      <c r="F43" s="243"/>
      <c r="G43" s="243"/>
      <c r="H43" s="223"/>
      <c r="I43" s="223"/>
      <c r="J43" s="223"/>
      <c r="K43" s="223"/>
      <c r="L43" s="223"/>
      <c r="M43" s="223"/>
      <c r="N43" s="222"/>
      <c r="O43" s="222"/>
      <c r="P43" s="222"/>
      <c r="Q43" s="222"/>
      <c r="R43" s="223"/>
      <c r="S43" s="223"/>
      <c r="T43" s="223"/>
      <c r="U43" s="223"/>
      <c r="V43" s="223"/>
      <c r="W43" s="223"/>
      <c r="X43" s="223"/>
      <c r="Y43" s="223"/>
      <c r="Z43" s="213"/>
      <c r="AA43" s="213"/>
      <c r="AB43" s="213"/>
      <c r="AC43" s="213"/>
      <c r="AD43" s="213"/>
      <c r="AE43" s="213"/>
      <c r="AF43" s="213"/>
      <c r="AG43" s="213" t="s">
        <v>158</v>
      </c>
      <c r="AH43" s="213"/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  <c r="AY43" s="213"/>
      <c r="AZ43" s="213"/>
      <c r="BA43" s="213"/>
      <c r="BB43" s="213"/>
      <c r="BC43" s="213"/>
      <c r="BD43" s="213"/>
      <c r="BE43" s="213"/>
      <c r="BF43" s="213"/>
      <c r="BG43" s="213"/>
      <c r="BH43" s="213"/>
    </row>
    <row r="44" spans="1:60" ht="13.6" x14ac:dyDescent="0.2">
      <c r="A44" s="227" t="s">
        <v>139</v>
      </c>
      <c r="B44" s="228" t="s">
        <v>95</v>
      </c>
      <c r="C44" s="244" t="s">
        <v>96</v>
      </c>
      <c r="D44" s="229"/>
      <c r="E44" s="230"/>
      <c r="F44" s="231"/>
      <c r="G44" s="231">
        <f>SUMIF(AG45:AG73,"&lt;&gt;NOR",G45:G73)</f>
        <v>0</v>
      </c>
      <c r="H44" s="231"/>
      <c r="I44" s="231">
        <f>SUM(I45:I73)</f>
        <v>0</v>
      </c>
      <c r="J44" s="231"/>
      <c r="K44" s="231">
        <f>SUM(K45:K73)</f>
        <v>0</v>
      </c>
      <c r="L44" s="231"/>
      <c r="M44" s="231">
        <f>SUM(M45:M73)</f>
        <v>0</v>
      </c>
      <c r="N44" s="230"/>
      <c r="O44" s="230">
        <f>SUM(O45:O73)</f>
        <v>35.56</v>
      </c>
      <c r="P44" s="230"/>
      <c r="Q44" s="230">
        <f>SUM(Q45:Q73)</f>
        <v>0</v>
      </c>
      <c r="R44" s="231"/>
      <c r="S44" s="231"/>
      <c r="T44" s="232"/>
      <c r="U44" s="226"/>
      <c r="V44" s="226">
        <f>SUM(V45:V73)</f>
        <v>45.12</v>
      </c>
      <c r="W44" s="226"/>
      <c r="X44" s="226"/>
      <c r="Y44" s="226"/>
      <c r="AG44" t="s">
        <v>140</v>
      </c>
    </row>
    <row r="45" spans="1:60" outlineLevel="1" x14ac:dyDescent="0.2">
      <c r="A45" s="234">
        <v>10</v>
      </c>
      <c r="B45" s="235" t="s">
        <v>306</v>
      </c>
      <c r="C45" s="245" t="s">
        <v>307</v>
      </c>
      <c r="D45" s="236" t="s">
        <v>204</v>
      </c>
      <c r="E45" s="237">
        <v>27</v>
      </c>
      <c r="F45" s="238">
        <f>H45+J45</f>
        <v>0</v>
      </c>
      <c r="G45" s="238">
        <f>ROUND(E45*F45,2)</f>
        <v>0</v>
      </c>
      <c r="H45" s="239"/>
      <c r="I45" s="238">
        <f>ROUND(E45*H45,2)</f>
        <v>0</v>
      </c>
      <c r="J45" s="239"/>
      <c r="K45" s="238">
        <f>ROUND(E45*J45,2)</f>
        <v>0</v>
      </c>
      <c r="L45" s="238">
        <v>21</v>
      </c>
      <c r="M45" s="238">
        <f>G45*(1+L45/100)</f>
        <v>0</v>
      </c>
      <c r="N45" s="237">
        <v>0.58748999999999996</v>
      </c>
      <c r="O45" s="237">
        <f>ROUND(E45*N45,2)</f>
        <v>15.86</v>
      </c>
      <c r="P45" s="237">
        <v>0</v>
      </c>
      <c r="Q45" s="237">
        <f>ROUND(E45*P45,2)</f>
        <v>0</v>
      </c>
      <c r="R45" s="238" t="s">
        <v>205</v>
      </c>
      <c r="S45" s="238" t="s">
        <v>144</v>
      </c>
      <c r="T45" s="240" t="s">
        <v>206</v>
      </c>
      <c r="U45" s="223">
        <v>0.03</v>
      </c>
      <c r="V45" s="223">
        <f>ROUND(E45*U45,2)</f>
        <v>0.81</v>
      </c>
      <c r="W45" s="223"/>
      <c r="X45" s="223" t="s">
        <v>207</v>
      </c>
      <c r="Y45" s="223" t="s">
        <v>147</v>
      </c>
      <c r="Z45" s="213"/>
      <c r="AA45" s="213"/>
      <c r="AB45" s="213"/>
      <c r="AC45" s="213"/>
      <c r="AD45" s="213"/>
      <c r="AE45" s="213"/>
      <c r="AF45" s="213"/>
      <c r="AG45" s="213" t="s">
        <v>208</v>
      </c>
      <c r="AH45" s="213"/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  <c r="AY45" s="213"/>
      <c r="AZ45" s="213"/>
      <c r="BA45" s="213"/>
      <c r="BB45" s="213"/>
      <c r="BC45" s="213"/>
      <c r="BD45" s="213"/>
      <c r="BE45" s="213"/>
      <c r="BF45" s="213"/>
      <c r="BG45" s="213"/>
      <c r="BH45" s="213"/>
    </row>
    <row r="46" spans="1:60" outlineLevel="2" x14ac:dyDescent="0.2">
      <c r="A46" s="220"/>
      <c r="B46" s="221"/>
      <c r="C46" s="254" t="s">
        <v>308</v>
      </c>
      <c r="D46" s="252"/>
      <c r="E46" s="252"/>
      <c r="F46" s="252"/>
      <c r="G46" s="252"/>
      <c r="H46" s="223"/>
      <c r="I46" s="223"/>
      <c r="J46" s="223"/>
      <c r="K46" s="223"/>
      <c r="L46" s="223"/>
      <c r="M46" s="223"/>
      <c r="N46" s="222"/>
      <c r="O46" s="222"/>
      <c r="P46" s="222"/>
      <c r="Q46" s="222"/>
      <c r="R46" s="223"/>
      <c r="S46" s="223"/>
      <c r="T46" s="223"/>
      <c r="U46" s="223"/>
      <c r="V46" s="223"/>
      <c r="W46" s="223"/>
      <c r="X46" s="223"/>
      <c r="Y46" s="223"/>
      <c r="Z46" s="213"/>
      <c r="AA46" s="213"/>
      <c r="AB46" s="213"/>
      <c r="AC46" s="213"/>
      <c r="AD46" s="213"/>
      <c r="AE46" s="213"/>
      <c r="AF46" s="213"/>
      <c r="AG46" s="213" t="s">
        <v>219</v>
      </c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3"/>
      <c r="AY46" s="213"/>
      <c r="AZ46" s="213"/>
      <c r="BA46" s="213"/>
      <c r="BB46" s="213"/>
      <c r="BC46" s="213"/>
      <c r="BD46" s="213"/>
      <c r="BE46" s="213"/>
      <c r="BF46" s="213"/>
      <c r="BG46" s="213"/>
      <c r="BH46" s="213"/>
    </row>
    <row r="47" spans="1:60" outlineLevel="2" x14ac:dyDescent="0.2">
      <c r="A47" s="220"/>
      <c r="B47" s="221"/>
      <c r="C47" s="247" t="s">
        <v>309</v>
      </c>
      <c r="D47" s="224"/>
      <c r="E47" s="225">
        <v>27</v>
      </c>
      <c r="F47" s="223"/>
      <c r="G47" s="223"/>
      <c r="H47" s="223"/>
      <c r="I47" s="223"/>
      <c r="J47" s="223"/>
      <c r="K47" s="223"/>
      <c r="L47" s="223"/>
      <c r="M47" s="223"/>
      <c r="N47" s="222"/>
      <c r="O47" s="222"/>
      <c r="P47" s="222"/>
      <c r="Q47" s="222"/>
      <c r="R47" s="223"/>
      <c r="S47" s="223"/>
      <c r="T47" s="223"/>
      <c r="U47" s="223"/>
      <c r="V47" s="223"/>
      <c r="W47" s="223"/>
      <c r="X47" s="223"/>
      <c r="Y47" s="223"/>
      <c r="Z47" s="213"/>
      <c r="AA47" s="213"/>
      <c r="AB47" s="213"/>
      <c r="AC47" s="213"/>
      <c r="AD47" s="213"/>
      <c r="AE47" s="213"/>
      <c r="AF47" s="213"/>
      <c r="AG47" s="213" t="s">
        <v>152</v>
      </c>
      <c r="AH47" s="213">
        <v>0</v>
      </c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213"/>
      <c r="BB47" s="213"/>
      <c r="BC47" s="213"/>
      <c r="BD47" s="213"/>
      <c r="BE47" s="213"/>
      <c r="BF47" s="213"/>
      <c r="BG47" s="213"/>
      <c r="BH47" s="213"/>
    </row>
    <row r="48" spans="1:60" outlineLevel="2" x14ac:dyDescent="0.2">
      <c r="A48" s="220"/>
      <c r="B48" s="221"/>
      <c r="C48" s="248"/>
      <c r="D48" s="243"/>
      <c r="E48" s="243"/>
      <c r="F48" s="243"/>
      <c r="G48" s="243"/>
      <c r="H48" s="223"/>
      <c r="I48" s="223"/>
      <c r="J48" s="223"/>
      <c r="K48" s="223"/>
      <c r="L48" s="223"/>
      <c r="M48" s="223"/>
      <c r="N48" s="222"/>
      <c r="O48" s="222"/>
      <c r="P48" s="222"/>
      <c r="Q48" s="222"/>
      <c r="R48" s="223"/>
      <c r="S48" s="223"/>
      <c r="T48" s="223"/>
      <c r="U48" s="223"/>
      <c r="V48" s="223"/>
      <c r="W48" s="223"/>
      <c r="X48" s="223"/>
      <c r="Y48" s="223"/>
      <c r="Z48" s="213"/>
      <c r="AA48" s="213"/>
      <c r="AB48" s="213"/>
      <c r="AC48" s="213"/>
      <c r="AD48" s="213"/>
      <c r="AE48" s="213"/>
      <c r="AF48" s="213"/>
      <c r="AG48" s="213" t="s">
        <v>158</v>
      </c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  <c r="BF48" s="213"/>
      <c r="BG48" s="213"/>
      <c r="BH48" s="213"/>
    </row>
    <row r="49" spans="1:60" outlineLevel="1" x14ac:dyDescent="0.2">
      <c r="A49" s="234">
        <v>11</v>
      </c>
      <c r="B49" s="235" t="s">
        <v>310</v>
      </c>
      <c r="C49" s="245" t="s">
        <v>311</v>
      </c>
      <c r="D49" s="236" t="s">
        <v>204</v>
      </c>
      <c r="E49" s="237">
        <v>1.8</v>
      </c>
      <c r="F49" s="238">
        <f>H49+J49</f>
        <v>0</v>
      </c>
      <c r="G49" s="238">
        <f>ROUND(E49*F49,2)</f>
        <v>0</v>
      </c>
      <c r="H49" s="239"/>
      <c r="I49" s="238">
        <f>ROUND(E49*H49,2)</f>
        <v>0</v>
      </c>
      <c r="J49" s="239"/>
      <c r="K49" s="238">
        <f>ROUND(E49*J49,2)</f>
        <v>0</v>
      </c>
      <c r="L49" s="238">
        <v>21</v>
      </c>
      <c r="M49" s="238">
        <f>G49*(1+L49/100)</f>
        <v>0</v>
      </c>
      <c r="N49" s="237">
        <v>0.31387999999999999</v>
      </c>
      <c r="O49" s="237">
        <f>ROUND(E49*N49,2)</f>
        <v>0.56000000000000005</v>
      </c>
      <c r="P49" s="237">
        <v>0</v>
      </c>
      <c r="Q49" s="237">
        <f>ROUND(E49*P49,2)</f>
        <v>0</v>
      </c>
      <c r="R49" s="238" t="s">
        <v>205</v>
      </c>
      <c r="S49" s="238" t="s">
        <v>144</v>
      </c>
      <c r="T49" s="240" t="s">
        <v>206</v>
      </c>
      <c r="U49" s="223">
        <v>1.1439999999999999</v>
      </c>
      <c r="V49" s="223">
        <f>ROUND(E49*U49,2)</f>
        <v>2.06</v>
      </c>
      <c r="W49" s="223"/>
      <c r="X49" s="223" t="s">
        <v>207</v>
      </c>
      <c r="Y49" s="223" t="s">
        <v>147</v>
      </c>
      <c r="Z49" s="213"/>
      <c r="AA49" s="213"/>
      <c r="AB49" s="213"/>
      <c r="AC49" s="213"/>
      <c r="AD49" s="213"/>
      <c r="AE49" s="213"/>
      <c r="AF49" s="213"/>
      <c r="AG49" s="213" t="s">
        <v>208</v>
      </c>
      <c r="AH49" s="213"/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  <c r="BF49" s="213"/>
      <c r="BG49" s="213"/>
      <c r="BH49" s="213"/>
    </row>
    <row r="50" spans="1:60" outlineLevel="2" x14ac:dyDescent="0.2">
      <c r="A50" s="220"/>
      <c r="B50" s="221"/>
      <c r="C50" s="254" t="s">
        <v>312</v>
      </c>
      <c r="D50" s="252"/>
      <c r="E50" s="252"/>
      <c r="F50" s="252"/>
      <c r="G50" s="252"/>
      <c r="H50" s="223"/>
      <c r="I50" s="223"/>
      <c r="J50" s="223"/>
      <c r="K50" s="223"/>
      <c r="L50" s="223"/>
      <c r="M50" s="223"/>
      <c r="N50" s="222"/>
      <c r="O50" s="222"/>
      <c r="P50" s="222"/>
      <c r="Q50" s="222"/>
      <c r="R50" s="223"/>
      <c r="S50" s="223"/>
      <c r="T50" s="223"/>
      <c r="U50" s="223"/>
      <c r="V50" s="223"/>
      <c r="W50" s="223"/>
      <c r="X50" s="223"/>
      <c r="Y50" s="223"/>
      <c r="Z50" s="213"/>
      <c r="AA50" s="213"/>
      <c r="AB50" s="213"/>
      <c r="AC50" s="213"/>
      <c r="AD50" s="213"/>
      <c r="AE50" s="213"/>
      <c r="AF50" s="213"/>
      <c r="AG50" s="213" t="s">
        <v>219</v>
      </c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3"/>
      <c r="AY50" s="213"/>
      <c r="AZ50" s="213"/>
      <c r="BA50" s="241" t="str">
        <f>C50</f>
        <v>s provedením lože do 50 mm, s vyplněním spár, s dvojím beraněním a se smetením přebytečného materiálu na krajnici</v>
      </c>
      <c r="BB50" s="213"/>
      <c r="BC50" s="213"/>
      <c r="BD50" s="213"/>
      <c r="BE50" s="213"/>
      <c r="BF50" s="213"/>
      <c r="BG50" s="213"/>
      <c r="BH50" s="213"/>
    </row>
    <row r="51" spans="1:60" outlineLevel="2" x14ac:dyDescent="0.2">
      <c r="A51" s="220"/>
      <c r="B51" s="221"/>
      <c r="C51" s="247" t="s">
        <v>313</v>
      </c>
      <c r="D51" s="224"/>
      <c r="E51" s="225">
        <v>1.8</v>
      </c>
      <c r="F51" s="223"/>
      <c r="G51" s="223"/>
      <c r="H51" s="223"/>
      <c r="I51" s="223"/>
      <c r="J51" s="223"/>
      <c r="K51" s="223"/>
      <c r="L51" s="223"/>
      <c r="M51" s="223"/>
      <c r="N51" s="222"/>
      <c r="O51" s="222"/>
      <c r="P51" s="222"/>
      <c r="Q51" s="222"/>
      <c r="R51" s="223"/>
      <c r="S51" s="223"/>
      <c r="T51" s="223"/>
      <c r="U51" s="223"/>
      <c r="V51" s="223"/>
      <c r="W51" s="223"/>
      <c r="X51" s="223"/>
      <c r="Y51" s="223"/>
      <c r="Z51" s="213"/>
      <c r="AA51" s="213"/>
      <c r="AB51" s="213"/>
      <c r="AC51" s="213"/>
      <c r="AD51" s="213"/>
      <c r="AE51" s="213"/>
      <c r="AF51" s="213"/>
      <c r="AG51" s="213" t="s">
        <v>152</v>
      </c>
      <c r="AH51" s="213">
        <v>0</v>
      </c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213"/>
      <c r="AW51" s="213"/>
      <c r="AX51" s="213"/>
      <c r="AY51" s="213"/>
      <c r="AZ51" s="213"/>
      <c r="BA51" s="213"/>
      <c r="BB51" s="213"/>
      <c r="BC51" s="213"/>
      <c r="BD51" s="213"/>
      <c r="BE51" s="213"/>
      <c r="BF51" s="213"/>
      <c r="BG51" s="213"/>
      <c r="BH51" s="213"/>
    </row>
    <row r="52" spans="1:60" outlineLevel="2" x14ac:dyDescent="0.2">
      <c r="A52" s="220"/>
      <c r="B52" s="221"/>
      <c r="C52" s="248"/>
      <c r="D52" s="243"/>
      <c r="E52" s="243"/>
      <c r="F52" s="243"/>
      <c r="G52" s="243"/>
      <c r="H52" s="223"/>
      <c r="I52" s="223"/>
      <c r="J52" s="223"/>
      <c r="K52" s="223"/>
      <c r="L52" s="223"/>
      <c r="M52" s="223"/>
      <c r="N52" s="222"/>
      <c r="O52" s="222"/>
      <c r="P52" s="222"/>
      <c r="Q52" s="222"/>
      <c r="R52" s="223"/>
      <c r="S52" s="223"/>
      <c r="T52" s="223"/>
      <c r="U52" s="223"/>
      <c r="V52" s="223"/>
      <c r="W52" s="223"/>
      <c r="X52" s="223"/>
      <c r="Y52" s="223"/>
      <c r="Z52" s="213"/>
      <c r="AA52" s="213"/>
      <c r="AB52" s="213"/>
      <c r="AC52" s="213"/>
      <c r="AD52" s="213"/>
      <c r="AE52" s="213"/>
      <c r="AF52" s="213"/>
      <c r="AG52" s="213" t="s">
        <v>158</v>
      </c>
      <c r="AH52" s="213"/>
      <c r="AI52" s="213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213"/>
      <c r="AW52" s="213"/>
      <c r="AX52" s="213"/>
      <c r="AY52" s="213"/>
      <c r="AZ52" s="213"/>
      <c r="BA52" s="213"/>
      <c r="BB52" s="213"/>
      <c r="BC52" s="213"/>
      <c r="BD52" s="213"/>
      <c r="BE52" s="213"/>
      <c r="BF52" s="213"/>
      <c r="BG52" s="213"/>
      <c r="BH52" s="213"/>
    </row>
    <row r="53" spans="1:60" outlineLevel="1" x14ac:dyDescent="0.2">
      <c r="A53" s="234">
        <v>12</v>
      </c>
      <c r="B53" s="235" t="s">
        <v>314</v>
      </c>
      <c r="C53" s="245" t="s">
        <v>315</v>
      </c>
      <c r="D53" s="236" t="s">
        <v>204</v>
      </c>
      <c r="E53" s="237">
        <v>27</v>
      </c>
      <c r="F53" s="238">
        <f>H53+J53</f>
        <v>0</v>
      </c>
      <c r="G53" s="238">
        <f>ROUND(E53*F53,2)</f>
        <v>0</v>
      </c>
      <c r="H53" s="239"/>
      <c r="I53" s="238">
        <f>ROUND(E53*H53,2)</f>
        <v>0</v>
      </c>
      <c r="J53" s="239"/>
      <c r="K53" s="238">
        <f>ROUND(E53*J53,2)</f>
        <v>0</v>
      </c>
      <c r="L53" s="238">
        <v>21</v>
      </c>
      <c r="M53" s="238">
        <f>G53*(1+L53/100)</f>
        <v>0</v>
      </c>
      <c r="N53" s="237">
        <v>0.31387999999999999</v>
      </c>
      <c r="O53" s="237">
        <f>ROUND(E53*N53,2)</f>
        <v>8.4700000000000006</v>
      </c>
      <c r="P53" s="237">
        <v>0</v>
      </c>
      <c r="Q53" s="237">
        <f>ROUND(E53*P53,2)</f>
        <v>0</v>
      </c>
      <c r="R53" s="238" t="s">
        <v>205</v>
      </c>
      <c r="S53" s="238" t="s">
        <v>144</v>
      </c>
      <c r="T53" s="240" t="s">
        <v>206</v>
      </c>
      <c r="U53" s="223">
        <v>1.21</v>
      </c>
      <c r="V53" s="223">
        <f>ROUND(E53*U53,2)</f>
        <v>32.67</v>
      </c>
      <c r="W53" s="223"/>
      <c r="X53" s="223" t="s">
        <v>207</v>
      </c>
      <c r="Y53" s="223" t="s">
        <v>147</v>
      </c>
      <c r="Z53" s="213"/>
      <c r="AA53" s="213"/>
      <c r="AB53" s="213"/>
      <c r="AC53" s="213"/>
      <c r="AD53" s="213"/>
      <c r="AE53" s="213"/>
      <c r="AF53" s="213"/>
      <c r="AG53" s="213" t="s">
        <v>208</v>
      </c>
      <c r="AH53" s="213"/>
      <c r="AI53" s="213"/>
      <c r="AJ53" s="213"/>
      <c r="AK53" s="213"/>
      <c r="AL53" s="213"/>
      <c r="AM53" s="213"/>
      <c r="AN53" s="213"/>
      <c r="AO53" s="213"/>
      <c r="AP53" s="213"/>
      <c r="AQ53" s="213"/>
      <c r="AR53" s="213"/>
      <c r="AS53" s="213"/>
      <c r="AT53" s="213"/>
      <c r="AU53" s="213"/>
      <c r="AV53" s="213"/>
      <c r="AW53" s="213"/>
      <c r="AX53" s="213"/>
      <c r="AY53" s="213"/>
      <c r="AZ53" s="213"/>
      <c r="BA53" s="213"/>
      <c r="BB53" s="213"/>
      <c r="BC53" s="213"/>
      <c r="BD53" s="213"/>
      <c r="BE53" s="213"/>
      <c r="BF53" s="213"/>
      <c r="BG53" s="213"/>
      <c r="BH53" s="213"/>
    </row>
    <row r="54" spans="1:60" outlineLevel="2" x14ac:dyDescent="0.2">
      <c r="A54" s="220"/>
      <c r="B54" s="221"/>
      <c r="C54" s="254" t="s">
        <v>312</v>
      </c>
      <c r="D54" s="252"/>
      <c r="E54" s="252"/>
      <c r="F54" s="252"/>
      <c r="G54" s="252"/>
      <c r="H54" s="223"/>
      <c r="I54" s="223"/>
      <c r="J54" s="223"/>
      <c r="K54" s="223"/>
      <c r="L54" s="223"/>
      <c r="M54" s="223"/>
      <c r="N54" s="222"/>
      <c r="O54" s="222"/>
      <c r="P54" s="222"/>
      <c r="Q54" s="222"/>
      <c r="R54" s="223"/>
      <c r="S54" s="223"/>
      <c r="T54" s="223"/>
      <c r="U54" s="223"/>
      <c r="V54" s="223"/>
      <c r="W54" s="223"/>
      <c r="X54" s="223"/>
      <c r="Y54" s="223"/>
      <c r="Z54" s="213"/>
      <c r="AA54" s="213"/>
      <c r="AB54" s="213"/>
      <c r="AC54" s="213"/>
      <c r="AD54" s="213"/>
      <c r="AE54" s="213"/>
      <c r="AF54" s="213"/>
      <c r="AG54" s="213" t="s">
        <v>219</v>
      </c>
      <c r="AH54" s="213"/>
      <c r="AI54" s="213"/>
      <c r="AJ54" s="213"/>
      <c r="AK54" s="213"/>
      <c r="AL54" s="213"/>
      <c r="AM54" s="213"/>
      <c r="AN54" s="213"/>
      <c r="AO54" s="213"/>
      <c r="AP54" s="213"/>
      <c r="AQ54" s="213"/>
      <c r="AR54" s="213"/>
      <c r="AS54" s="213"/>
      <c r="AT54" s="213"/>
      <c r="AU54" s="213"/>
      <c r="AV54" s="213"/>
      <c r="AW54" s="213"/>
      <c r="AX54" s="213"/>
      <c r="AY54" s="213"/>
      <c r="AZ54" s="213"/>
      <c r="BA54" s="241" t="str">
        <f>C54</f>
        <v>s provedením lože do 50 mm, s vyplněním spár, s dvojím beraněním a se smetením přebytečného materiálu na krajnici</v>
      </c>
      <c r="BB54" s="213"/>
      <c r="BC54" s="213"/>
      <c r="BD54" s="213"/>
      <c r="BE54" s="213"/>
      <c r="BF54" s="213"/>
      <c r="BG54" s="213"/>
      <c r="BH54" s="213"/>
    </row>
    <row r="55" spans="1:60" outlineLevel="2" x14ac:dyDescent="0.2">
      <c r="A55" s="220"/>
      <c r="B55" s="221"/>
      <c r="C55" s="247" t="s">
        <v>316</v>
      </c>
      <c r="D55" s="224"/>
      <c r="E55" s="225">
        <v>27</v>
      </c>
      <c r="F55" s="223"/>
      <c r="G55" s="223"/>
      <c r="H55" s="223"/>
      <c r="I55" s="223"/>
      <c r="J55" s="223"/>
      <c r="K55" s="223"/>
      <c r="L55" s="223"/>
      <c r="M55" s="223"/>
      <c r="N55" s="222"/>
      <c r="O55" s="222"/>
      <c r="P55" s="222"/>
      <c r="Q55" s="222"/>
      <c r="R55" s="223"/>
      <c r="S55" s="223"/>
      <c r="T55" s="223"/>
      <c r="U55" s="223"/>
      <c r="V55" s="223"/>
      <c r="W55" s="223"/>
      <c r="X55" s="223"/>
      <c r="Y55" s="223"/>
      <c r="Z55" s="213"/>
      <c r="AA55" s="213"/>
      <c r="AB55" s="213"/>
      <c r="AC55" s="213"/>
      <c r="AD55" s="213"/>
      <c r="AE55" s="213"/>
      <c r="AF55" s="213"/>
      <c r="AG55" s="213" t="s">
        <v>152</v>
      </c>
      <c r="AH55" s="213">
        <v>0</v>
      </c>
      <c r="AI55" s="213"/>
      <c r="AJ55" s="213"/>
      <c r="AK55" s="213"/>
      <c r="AL55" s="213"/>
      <c r="AM55" s="213"/>
      <c r="AN55" s="213"/>
      <c r="AO55" s="213"/>
      <c r="AP55" s="213"/>
      <c r="AQ55" s="213"/>
      <c r="AR55" s="213"/>
      <c r="AS55" s="213"/>
      <c r="AT55" s="213"/>
      <c r="AU55" s="213"/>
      <c r="AV55" s="213"/>
      <c r="AW55" s="213"/>
      <c r="AX55" s="213"/>
      <c r="AY55" s="213"/>
      <c r="AZ55" s="213"/>
      <c r="BA55" s="213"/>
      <c r="BB55" s="213"/>
      <c r="BC55" s="213"/>
      <c r="BD55" s="213"/>
      <c r="BE55" s="213"/>
      <c r="BF55" s="213"/>
      <c r="BG55" s="213"/>
      <c r="BH55" s="213"/>
    </row>
    <row r="56" spans="1:60" outlineLevel="2" x14ac:dyDescent="0.2">
      <c r="A56" s="220"/>
      <c r="B56" s="221"/>
      <c r="C56" s="248"/>
      <c r="D56" s="243"/>
      <c r="E56" s="243"/>
      <c r="F56" s="243"/>
      <c r="G56" s="243"/>
      <c r="H56" s="223"/>
      <c r="I56" s="223"/>
      <c r="J56" s="223"/>
      <c r="K56" s="223"/>
      <c r="L56" s="223"/>
      <c r="M56" s="223"/>
      <c r="N56" s="222"/>
      <c r="O56" s="222"/>
      <c r="P56" s="222"/>
      <c r="Q56" s="222"/>
      <c r="R56" s="223"/>
      <c r="S56" s="223"/>
      <c r="T56" s="223"/>
      <c r="U56" s="223"/>
      <c r="V56" s="223"/>
      <c r="W56" s="223"/>
      <c r="X56" s="223"/>
      <c r="Y56" s="223"/>
      <c r="Z56" s="213"/>
      <c r="AA56" s="213"/>
      <c r="AB56" s="213"/>
      <c r="AC56" s="213"/>
      <c r="AD56" s="213"/>
      <c r="AE56" s="213"/>
      <c r="AF56" s="213"/>
      <c r="AG56" s="213" t="s">
        <v>158</v>
      </c>
      <c r="AH56" s="213"/>
      <c r="AI56" s="213"/>
      <c r="AJ56" s="213"/>
      <c r="AK56" s="213"/>
      <c r="AL56" s="213"/>
      <c r="AM56" s="213"/>
      <c r="AN56" s="213"/>
      <c r="AO56" s="213"/>
      <c r="AP56" s="213"/>
      <c r="AQ56" s="213"/>
      <c r="AR56" s="213"/>
      <c r="AS56" s="213"/>
      <c r="AT56" s="213"/>
      <c r="AU56" s="213"/>
      <c r="AV56" s="213"/>
      <c r="AW56" s="213"/>
      <c r="AX56" s="213"/>
      <c r="AY56" s="213"/>
      <c r="AZ56" s="213"/>
      <c r="BA56" s="213"/>
      <c r="BB56" s="213"/>
      <c r="BC56" s="213"/>
      <c r="BD56" s="213"/>
      <c r="BE56" s="213"/>
      <c r="BF56" s="213"/>
      <c r="BG56" s="213"/>
      <c r="BH56" s="213"/>
    </row>
    <row r="57" spans="1:60" outlineLevel="1" x14ac:dyDescent="0.2">
      <c r="A57" s="234">
        <v>13</v>
      </c>
      <c r="B57" s="235" t="s">
        <v>317</v>
      </c>
      <c r="C57" s="245" t="s">
        <v>318</v>
      </c>
      <c r="D57" s="236" t="s">
        <v>204</v>
      </c>
      <c r="E57" s="237">
        <v>1.65</v>
      </c>
      <c r="F57" s="238">
        <f>H57+J57</f>
        <v>0</v>
      </c>
      <c r="G57" s="238">
        <f>ROUND(E57*F57,2)</f>
        <v>0</v>
      </c>
      <c r="H57" s="239"/>
      <c r="I57" s="238">
        <f>ROUND(E57*H57,2)</f>
        <v>0</v>
      </c>
      <c r="J57" s="239"/>
      <c r="K57" s="238">
        <f>ROUND(E57*J57,2)</f>
        <v>0</v>
      </c>
      <c r="L57" s="238">
        <v>21</v>
      </c>
      <c r="M57" s="238">
        <f>G57*(1+L57/100)</f>
        <v>0</v>
      </c>
      <c r="N57" s="237">
        <v>1.4999999999999999E-2</v>
      </c>
      <c r="O57" s="237">
        <f>ROUND(E57*N57,2)</f>
        <v>0.02</v>
      </c>
      <c r="P57" s="237">
        <v>0</v>
      </c>
      <c r="Q57" s="237">
        <f>ROUND(E57*P57,2)</f>
        <v>0</v>
      </c>
      <c r="R57" s="238" t="s">
        <v>205</v>
      </c>
      <c r="S57" s="238" t="s">
        <v>144</v>
      </c>
      <c r="T57" s="240" t="s">
        <v>206</v>
      </c>
      <c r="U57" s="223">
        <v>0.39400000000000002</v>
      </c>
      <c r="V57" s="223">
        <f>ROUND(E57*U57,2)</f>
        <v>0.65</v>
      </c>
      <c r="W57" s="223"/>
      <c r="X57" s="223" t="s">
        <v>207</v>
      </c>
      <c r="Y57" s="223" t="s">
        <v>147</v>
      </c>
      <c r="Z57" s="213"/>
      <c r="AA57" s="213"/>
      <c r="AB57" s="213"/>
      <c r="AC57" s="213"/>
      <c r="AD57" s="213"/>
      <c r="AE57" s="213"/>
      <c r="AF57" s="213"/>
      <c r="AG57" s="213" t="s">
        <v>208</v>
      </c>
      <c r="AH57" s="213"/>
      <c r="AI57" s="213"/>
      <c r="AJ57" s="213"/>
      <c r="AK57" s="213"/>
      <c r="AL57" s="213"/>
      <c r="AM57" s="213"/>
      <c r="AN57" s="213"/>
      <c r="AO57" s="213"/>
      <c r="AP57" s="213"/>
      <c r="AQ57" s="213"/>
      <c r="AR57" s="213"/>
      <c r="AS57" s="213"/>
      <c r="AT57" s="213"/>
      <c r="AU57" s="213"/>
      <c r="AV57" s="213"/>
      <c r="AW57" s="213"/>
      <c r="AX57" s="213"/>
      <c r="AY57" s="213"/>
      <c r="AZ57" s="213"/>
      <c r="BA57" s="213"/>
      <c r="BB57" s="213"/>
      <c r="BC57" s="213"/>
      <c r="BD57" s="213"/>
      <c r="BE57" s="213"/>
      <c r="BF57" s="213"/>
      <c r="BG57" s="213"/>
      <c r="BH57" s="213"/>
    </row>
    <row r="58" spans="1:60" outlineLevel="2" x14ac:dyDescent="0.2">
      <c r="A58" s="220"/>
      <c r="B58" s="221"/>
      <c r="C58" s="254" t="s">
        <v>319</v>
      </c>
      <c r="D58" s="252"/>
      <c r="E58" s="252"/>
      <c r="F58" s="252"/>
      <c r="G58" s="252"/>
      <c r="H58" s="223"/>
      <c r="I58" s="223"/>
      <c r="J58" s="223"/>
      <c r="K58" s="223"/>
      <c r="L58" s="223"/>
      <c r="M58" s="223"/>
      <c r="N58" s="222"/>
      <c r="O58" s="222"/>
      <c r="P58" s="222"/>
      <c r="Q58" s="222"/>
      <c r="R58" s="223"/>
      <c r="S58" s="223"/>
      <c r="T58" s="223"/>
      <c r="U58" s="223"/>
      <c r="V58" s="223"/>
      <c r="W58" s="223"/>
      <c r="X58" s="223"/>
      <c r="Y58" s="223"/>
      <c r="Z58" s="213"/>
      <c r="AA58" s="213"/>
      <c r="AB58" s="213"/>
      <c r="AC58" s="213"/>
      <c r="AD58" s="213"/>
      <c r="AE58" s="213"/>
      <c r="AF58" s="213"/>
      <c r="AG58" s="213" t="s">
        <v>219</v>
      </c>
      <c r="AH58" s="213"/>
      <c r="AI58" s="213"/>
      <c r="AJ58" s="213"/>
      <c r="AK58" s="213"/>
      <c r="AL58" s="213"/>
      <c r="AM58" s="213"/>
      <c r="AN58" s="213"/>
      <c r="AO58" s="213"/>
      <c r="AP58" s="213"/>
      <c r="AQ58" s="213"/>
      <c r="AR58" s="213"/>
      <c r="AS58" s="213"/>
      <c r="AT58" s="213"/>
      <c r="AU58" s="213"/>
      <c r="AV58" s="213"/>
      <c r="AW58" s="213"/>
      <c r="AX58" s="213"/>
      <c r="AY58" s="213"/>
      <c r="AZ58" s="213"/>
      <c r="BA58" s="213"/>
      <c r="BB58" s="213"/>
      <c r="BC58" s="213"/>
      <c r="BD58" s="213"/>
      <c r="BE58" s="213"/>
      <c r="BF58" s="213"/>
      <c r="BG58" s="213"/>
      <c r="BH58" s="213"/>
    </row>
    <row r="59" spans="1:60" outlineLevel="2" x14ac:dyDescent="0.2">
      <c r="A59" s="220"/>
      <c r="B59" s="221"/>
      <c r="C59" s="247" t="s">
        <v>320</v>
      </c>
      <c r="D59" s="224"/>
      <c r="E59" s="225">
        <v>1.05</v>
      </c>
      <c r="F59" s="223"/>
      <c r="G59" s="223"/>
      <c r="H59" s="223"/>
      <c r="I59" s="223"/>
      <c r="J59" s="223"/>
      <c r="K59" s="223"/>
      <c r="L59" s="223"/>
      <c r="M59" s="223"/>
      <c r="N59" s="222"/>
      <c r="O59" s="222"/>
      <c r="P59" s="222"/>
      <c r="Q59" s="222"/>
      <c r="R59" s="223"/>
      <c r="S59" s="223"/>
      <c r="T59" s="223"/>
      <c r="U59" s="223"/>
      <c r="V59" s="223"/>
      <c r="W59" s="223"/>
      <c r="X59" s="223"/>
      <c r="Y59" s="223"/>
      <c r="Z59" s="213"/>
      <c r="AA59" s="213"/>
      <c r="AB59" s="213"/>
      <c r="AC59" s="213"/>
      <c r="AD59" s="213"/>
      <c r="AE59" s="213"/>
      <c r="AF59" s="213"/>
      <c r="AG59" s="213" t="s">
        <v>152</v>
      </c>
      <c r="AH59" s="213">
        <v>0</v>
      </c>
      <c r="AI59" s="213"/>
      <c r="AJ59" s="213"/>
      <c r="AK59" s="213"/>
      <c r="AL59" s="213"/>
      <c r="AM59" s="213"/>
      <c r="AN59" s="213"/>
      <c r="AO59" s="213"/>
      <c r="AP59" s="213"/>
      <c r="AQ59" s="213"/>
      <c r="AR59" s="213"/>
      <c r="AS59" s="213"/>
      <c r="AT59" s="213"/>
      <c r="AU59" s="213"/>
      <c r="AV59" s="213"/>
      <c r="AW59" s="213"/>
      <c r="AX59" s="213"/>
      <c r="AY59" s="213"/>
      <c r="AZ59" s="213"/>
      <c r="BA59" s="213"/>
      <c r="BB59" s="213"/>
      <c r="BC59" s="213"/>
      <c r="BD59" s="213"/>
      <c r="BE59" s="213"/>
      <c r="BF59" s="213"/>
      <c r="BG59" s="213"/>
      <c r="BH59" s="213"/>
    </row>
    <row r="60" spans="1:60" outlineLevel="3" x14ac:dyDescent="0.2">
      <c r="A60" s="220"/>
      <c r="B60" s="221"/>
      <c r="C60" s="247" t="s">
        <v>321</v>
      </c>
      <c r="D60" s="224"/>
      <c r="E60" s="225">
        <v>0.6</v>
      </c>
      <c r="F60" s="223"/>
      <c r="G60" s="223"/>
      <c r="H60" s="223"/>
      <c r="I60" s="223"/>
      <c r="J60" s="223"/>
      <c r="K60" s="223"/>
      <c r="L60" s="223"/>
      <c r="M60" s="223"/>
      <c r="N60" s="222"/>
      <c r="O60" s="222"/>
      <c r="P60" s="222"/>
      <c r="Q60" s="222"/>
      <c r="R60" s="223"/>
      <c r="S60" s="223"/>
      <c r="T60" s="223"/>
      <c r="U60" s="223"/>
      <c r="V60" s="223"/>
      <c r="W60" s="223"/>
      <c r="X60" s="223"/>
      <c r="Y60" s="223"/>
      <c r="Z60" s="213"/>
      <c r="AA60" s="213"/>
      <c r="AB60" s="213"/>
      <c r="AC60" s="213"/>
      <c r="AD60" s="213"/>
      <c r="AE60" s="213"/>
      <c r="AF60" s="213"/>
      <c r="AG60" s="213" t="s">
        <v>152</v>
      </c>
      <c r="AH60" s="213">
        <v>0</v>
      </c>
      <c r="AI60" s="213"/>
      <c r="AJ60" s="213"/>
      <c r="AK60" s="213"/>
      <c r="AL60" s="213"/>
      <c r="AM60" s="213"/>
      <c r="AN60" s="213"/>
      <c r="AO60" s="213"/>
      <c r="AP60" s="213"/>
      <c r="AQ60" s="213"/>
      <c r="AR60" s="213"/>
      <c r="AS60" s="213"/>
      <c r="AT60" s="213"/>
      <c r="AU60" s="213"/>
      <c r="AV60" s="213"/>
      <c r="AW60" s="213"/>
      <c r="AX60" s="213"/>
      <c r="AY60" s="213"/>
      <c r="AZ60" s="213"/>
      <c r="BA60" s="213"/>
      <c r="BB60" s="213"/>
      <c r="BC60" s="213"/>
      <c r="BD60" s="213"/>
      <c r="BE60" s="213"/>
      <c r="BF60" s="213"/>
      <c r="BG60" s="213"/>
      <c r="BH60" s="213"/>
    </row>
    <row r="61" spans="1:60" outlineLevel="2" x14ac:dyDescent="0.2">
      <c r="A61" s="220"/>
      <c r="B61" s="221"/>
      <c r="C61" s="248"/>
      <c r="D61" s="243"/>
      <c r="E61" s="243"/>
      <c r="F61" s="243"/>
      <c r="G61" s="243"/>
      <c r="H61" s="223"/>
      <c r="I61" s="223"/>
      <c r="J61" s="223"/>
      <c r="K61" s="223"/>
      <c r="L61" s="223"/>
      <c r="M61" s="223"/>
      <c r="N61" s="222"/>
      <c r="O61" s="222"/>
      <c r="P61" s="222"/>
      <c r="Q61" s="222"/>
      <c r="R61" s="223"/>
      <c r="S61" s="223"/>
      <c r="T61" s="223"/>
      <c r="U61" s="223"/>
      <c r="V61" s="223"/>
      <c r="W61" s="223"/>
      <c r="X61" s="223"/>
      <c r="Y61" s="223"/>
      <c r="Z61" s="213"/>
      <c r="AA61" s="213"/>
      <c r="AB61" s="213"/>
      <c r="AC61" s="213"/>
      <c r="AD61" s="213"/>
      <c r="AE61" s="213"/>
      <c r="AF61" s="213"/>
      <c r="AG61" s="213" t="s">
        <v>158</v>
      </c>
      <c r="AH61" s="213"/>
      <c r="AI61" s="213"/>
      <c r="AJ61" s="213"/>
      <c r="AK61" s="213"/>
      <c r="AL61" s="213"/>
      <c r="AM61" s="213"/>
      <c r="AN61" s="213"/>
      <c r="AO61" s="213"/>
      <c r="AP61" s="213"/>
      <c r="AQ61" s="213"/>
      <c r="AR61" s="213"/>
      <c r="AS61" s="213"/>
      <c r="AT61" s="213"/>
      <c r="AU61" s="213"/>
      <c r="AV61" s="213"/>
      <c r="AW61" s="213"/>
      <c r="AX61" s="213"/>
      <c r="AY61" s="213"/>
      <c r="AZ61" s="213"/>
      <c r="BA61" s="213"/>
      <c r="BB61" s="213"/>
      <c r="BC61" s="213"/>
      <c r="BD61" s="213"/>
      <c r="BE61" s="213"/>
      <c r="BF61" s="213"/>
      <c r="BG61" s="213"/>
      <c r="BH61" s="213"/>
    </row>
    <row r="62" spans="1:60" outlineLevel="1" x14ac:dyDescent="0.2">
      <c r="A62" s="234">
        <v>14</v>
      </c>
      <c r="B62" s="235" t="s">
        <v>322</v>
      </c>
      <c r="C62" s="245" t="s">
        <v>323</v>
      </c>
      <c r="D62" s="236" t="s">
        <v>204</v>
      </c>
      <c r="E62" s="237">
        <v>28.8</v>
      </c>
      <c r="F62" s="238">
        <f>H62+J62</f>
        <v>0</v>
      </c>
      <c r="G62" s="238">
        <f>ROUND(E62*F62,2)</f>
        <v>0</v>
      </c>
      <c r="H62" s="239"/>
      <c r="I62" s="238">
        <f>ROUND(E62*H62,2)</f>
        <v>0</v>
      </c>
      <c r="J62" s="239"/>
      <c r="K62" s="238">
        <f>ROUND(E62*J62,2)</f>
        <v>0</v>
      </c>
      <c r="L62" s="238">
        <v>21</v>
      </c>
      <c r="M62" s="238">
        <f>G62*(1+L62/100)</f>
        <v>0</v>
      </c>
      <c r="N62" s="237">
        <v>0.14607000000000001</v>
      </c>
      <c r="O62" s="237">
        <f>ROUND(E62*N62,2)</f>
        <v>4.21</v>
      </c>
      <c r="P62" s="237">
        <v>0</v>
      </c>
      <c r="Q62" s="237">
        <f>ROUND(E62*P62,2)</f>
        <v>0</v>
      </c>
      <c r="R62" s="238" t="s">
        <v>205</v>
      </c>
      <c r="S62" s="238" t="s">
        <v>144</v>
      </c>
      <c r="T62" s="240" t="s">
        <v>206</v>
      </c>
      <c r="U62" s="223">
        <v>0.31</v>
      </c>
      <c r="V62" s="223">
        <f>ROUND(E62*U62,2)</f>
        <v>8.93</v>
      </c>
      <c r="W62" s="223"/>
      <c r="X62" s="223" t="s">
        <v>207</v>
      </c>
      <c r="Y62" s="223" t="s">
        <v>147</v>
      </c>
      <c r="Z62" s="213"/>
      <c r="AA62" s="213"/>
      <c r="AB62" s="213"/>
      <c r="AC62" s="213"/>
      <c r="AD62" s="213"/>
      <c r="AE62" s="213"/>
      <c r="AF62" s="213"/>
      <c r="AG62" s="213" t="s">
        <v>208</v>
      </c>
      <c r="AH62" s="213"/>
      <c r="AI62" s="213"/>
      <c r="AJ62" s="213"/>
      <c r="AK62" s="213"/>
      <c r="AL62" s="213"/>
      <c r="AM62" s="213"/>
      <c r="AN62" s="213"/>
      <c r="AO62" s="213"/>
      <c r="AP62" s="213"/>
      <c r="AQ62" s="213"/>
      <c r="AR62" s="213"/>
      <c r="AS62" s="213"/>
      <c r="AT62" s="213"/>
      <c r="AU62" s="213"/>
      <c r="AV62" s="213"/>
      <c r="AW62" s="213"/>
      <c r="AX62" s="213"/>
      <c r="AY62" s="213"/>
      <c r="AZ62" s="213"/>
      <c r="BA62" s="213"/>
      <c r="BB62" s="213"/>
      <c r="BC62" s="213"/>
      <c r="BD62" s="213"/>
      <c r="BE62" s="213"/>
      <c r="BF62" s="213"/>
      <c r="BG62" s="213"/>
      <c r="BH62" s="213"/>
    </row>
    <row r="63" spans="1:60" outlineLevel="2" x14ac:dyDescent="0.2">
      <c r="A63" s="220"/>
      <c r="B63" s="221"/>
      <c r="C63" s="254" t="s">
        <v>324</v>
      </c>
      <c r="D63" s="252"/>
      <c r="E63" s="252"/>
      <c r="F63" s="252"/>
      <c r="G63" s="252"/>
      <c r="H63" s="223"/>
      <c r="I63" s="223"/>
      <c r="J63" s="223"/>
      <c r="K63" s="223"/>
      <c r="L63" s="223"/>
      <c r="M63" s="223"/>
      <c r="N63" s="222"/>
      <c r="O63" s="222"/>
      <c r="P63" s="222"/>
      <c r="Q63" s="222"/>
      <c r="R63" s="223"/>
      <c r="S63" s="223"/>
      <c r="T63" s="223"/>
      <c r="U63" s="223"/>
      <c r="V63" s="223"/>
      <c r="W63" s="223"/>
      <c r="X63" s="223"/>
      <c r="Y63" s="223"/>
      <c r="Z63" s="213"/>
      <c r="AA63" s="213"/>
      <c r="AB63" s="213"/>
      <c r="AC63" s="213"/>
      <c r="AD63" s="213"/>
      <c r="AE63" s="213"/>
      <c r="AF63" s="213"/>
      <c r="AG63" s="213" t="s">
        <v>219</v>
      </c>
      <c r="AH63" s="213"/>
      <c r="AI63" s="213"/>
      <c r="AJ63" s="213"/>
      <c r="AK63" s="213"/>
      <c r="AL63" s="213"/>
      <c r="AM63" s="213"/>
      <c r="AN63" s="213"/>
      <c r="AO63" s="213"/>
      <c r="AP63" s="213"/>
      <c r="AQ63" s="213"/>
      <c r="AR63" s="213"/>
      <c r="AS63" s="213"/>
      <c r="AT63" s="213"/>
      <c r="AU63" s="213"/>
      <c r="AV63" s="213"/>
      <c r="AW63" s="213"/>
      <c r="AX63" s="213"/>
      <c r="AY63" s="213"/>
      <c r="AZ63" s="213"/>
      <c r="BA63" s="213"/>
      <c r="BB63" s="213"/>
      <c r="BC63" s="213"/>
      <c r="BD63" s="213"/>
      <c r="BE63" s="213"/>
      <c r="BF63" s="213"/>
      <c r="BG63" s="213"/>
      <c r="BH63" s="213"/>
    </row>
    <row r="64" spans="1:60" outlineLevel="2" x14ac:dyDescent="0.2">
      <c r="A64" s="220"/>
      <c r="B64" s="221"/>
      <c r="C64" s="247" t="s">
        <v>325</v>
      </c>
      <c r="D64" s="224"/>
      <c r="E64" s="225">
        <v>1.8</v>
      </c>
      <c r="F64" s="223"/>
      <c r="G64" s="223"/>
      <c r="H64" s="223"/>
      <c r="I64" s="223"/>
      <c r="J64" s="223"/>
      <c r="K64" s="223"/>
      <c r="L64" s="223"/>
      <c r="M64" s="223"/>
      <c r="N64" s="222"/>
      <c r="O64" s="222"/>
      <c r="P64" s="222"/>
      <c r="Q64" s="222"/>
      <c r="R64" s="223"/>
      <c r="S64" s="223"/>
      <c r="T64" s="223"/>
      <c r="U64" s="223"/>
      <c r="V64" s="223"/>
      <c r="W64" s="223"/>
      <c r="X64" s="223"/>
      <c r="Y64" s="223"/>
      <c r="Z64" s="213"/>
      <c r="AA64" s="213"/>
      <c r="AB64" s="213"/>
      <c r="AC64" s="213"/>
      <c r="AD64" s="213"/>
      <c r="AE64" s="213"/>
      <c r="AF64" s="213"/>
      <c r="AG64" s="213" t="s">
        <v>152</v>
      </c>
      <c r="AH64" s="213">
        <v>5</v>
      </c>
      <c r="AI64" s="213"/>
      <c r="AJ64" s="213"/>
      <c r="AK64" s="213"/>
      <c r="AL64" s="213"/>
      <c r="AM64" s="213"/>
      <c r="AN64" s="213"/>
      <c r="AO64" s="213"/>
      <c r="AP64" s="213"/>
      <c r="AQ64" s="213"/>
      <c r="AR64" s="213"/>
      <c r="AS64" s="213"/>
      <c r="AT64" s="213"/>
      <c r="AU64" s="213"/>
      <c r="AV64" s="213"/>
      <c r="AW64" s="213"/>
      <c r="AX64" s="213"/>
      <c r="AY64" s="213"/>
      <c r="AZ64" s="213"/>
      <c r="BA64" s="213"/>
      <c r="BB64" s="213"/>
      <c r="BC64" s="213"/>
      <c r="BD64" s="213"/>
      <c r="BE64" s="213"/>
      <c r="BF64" s="213"/>
      <c r="BG64" s="213"/>
      <c r="BH64" s="213"/>
    </row>
    <row r="65" spans="1:60" outlineLevel="3" x14ac:dyDescent="0.2">
      <c r="A65" s="220"/>
      <c r="B65" s="221"/>
      <c r="C65" s="247" t="s">
        <v>326</v>
      </c>
      <c r="D65" s="224"/>
      <c r="E65" s="225">
        <v>27</v>
      </c>
      <c r="F65" s="223"/>
      <c r="G65" s="223"/>
      <c r="H65" s="223"/>
      <c r="I65" s="223"/>
      <c r="J65" s="223"/>
      <c r="K65" s="223"/>
      <c r="L65" s="223"/>
      <c r="M65" s="223"/>
      <c r="N65" s="222"/>
      <c r="O65" s="222"/>
      <c r="P65" s="222"/>
      <c r="Q65" s="222"/>
      <c r="R65" s="223"/>
      <c r="S65" s="223"/>
      <c r="T65" s="223"/>
      <c r="U65" s="223"/>
      <c r="V65" s="223"/>
      <c r="W65" s="223"/>
      <c r="X65" s="223"/>
      <c r="Y65" s="223"/>
      <c r="Z65" s="213"/>
      <c r="AA65" s="213"/>
      <c r="AB65" s="213"/>
      <c r="AC65" s="213"/>
      <c r="AD65" s="213"/>
      <c r="AE65" s="213"/>
      <c r="AF65" s="213"/>
      <c r="AG65" s="213" t="s">
        <v>152</v>
      </c>
      <c r="AH65" s="213">
        <v>5</v>
      </c>
      <c r="AI65" s="213"/>
      <c r="AJ65" s="213"/>
      <c r="AK65" s="213"/>
      <c r="AL65" s="213"/>
      <c r="AM65" s="213"/>
      <c r="AN65" s="213"/>
      <c r="AO65" s="213"/>
      <c r="AP65" s="213"/>
      <c r="AQ65" s="213"/>
      <c r="AR65" s="213"/>
      <c r="AS65" s="213"/>
      <c r="AT65" s="213"/>
      <c r="AU65" s="213"/>
      <c r="AV65" s="213"/>
      <c r="AW65" s="213"/>
      <c r="AX65" s="213"/>
      <c r="AY65" s="213"/>
      <c r="AZ65" s="213"/>
      <c r="BA65" s="213"/>
      <c r="BB65" s="213"/>
      <c r="BC65" s="213"/>
      <c r="BD65" s="213"/>
      <c r="BE65" s="213"/>
      <c r="BF65" s="213"/>
      <c r="BG65" s="213"/>
      <c r="BH65" s="213"/>
    </row>
    <row r="66" spans="1:60" outlineLevel="2" x14ac:dyDescent="0.2">
      <c r="A66" s="220"/>
      <c r="B66" s="221"/>
      <c r="C66" s="248"/>
      <c r="D66" s="243"/>
      <c r="E66" s="243"/>
      <c r="F66" s="243"/>
      <c r="G66" s="243"/>
      <c r="H66" s="223"/>
      <c r="I66" s="223"/>
      <c r="J66" s="223"/>
      <c r="K66" s="223"/>
      <c r="L66" s="223"/>
      <c r="M66" s="223"/>
      <c r="N66" s="222"/>
      <c r="O66" s="222"/>
      <c r="P66" s="222"/>
      <c r="Q66" s="222"/>
      <c r="R66" s="223"/>
      <c r="S66" s="223"/>
      <c r="T66" s="223"/>
      <c r="U66" s="223"/>
      <c r="V66" s="223"/>
      <c r="W66" s="223"/>
      <c r="X66" s="223"/>
      <c r="Y66" s="223"/>
      <c r="Z66" s="213"/>
      <c r="AA66" s="213"/>
      <c r="AB66" s="213"/>
      <c r="AC66" s="213"/>
      <c r="AD66" s="213"/>
      <c r="AE66" s="213"/>
      <c r="AF66" s="213"/>
      <c r="AG66" s="213" t="s">
        <v>158</v>
      </c>
      <c r="AH66" s="213"/>
      <c r="AI66" s="213"/>
      <c r="AJ66" s="213"/>
      <c r="AK66" s="213"/>
      <c r="AL66" s="213"/>
      <c r="AM66" s="213"/>
      <c r="AN66" s="213"/>
      <c r="AO66" s="213"/>
      <c r="AP66" s="213"/>
      <c r="AQ66" s="213"/>
      <c r="AR66" s="213"/>
      <c r="AS66" s="213"/>
      <c r="AT66" s="213"/>
      <c r="AU66" s="213"/>
      <c r="AV66" s="213"/>
      <c r="AW66" s="213"/>
      <c r="AX66" s="213"/>
      <c r="AY66" s="213"/>
      <c r="AZ66" s="213"/>
      <c r="BA66" s="213"/>
      <c r="BB66" s="213"/>
      <c r="BC66" s="213"/>
      <c r="BD66" s="213"/>
      <c r="BE66" s="213"/>
      <c r="BF66" s="213"/>
      <c r="BG66" s="213"/>
      <c r="BH66" s="213"/>
    </row>
    <row r="67" spans="1:60" outlineLevel="1" x14ac:dyDescent="0.2">
      <c r="A67" s="234">
        <v>15</v>
      </c>
      <c r="B67" s="235" t="s">
        <v>327</v>
      </c>
      <c r="C67" s="245" t="s">
        <v>328</v>
      </c>
      <c r="D67" s="236" t="s">
        <v>204</v>
      </c>
      <c r="E67" s="237">
        <v>29.7</v>
      </c>
      <c r="F67" s="238">
        <f>H67+J67</f>
        <v>0</v>
      </c>
      <c r="G67" s="238">
        <f>ROUND(E67*F67,2)</f>
        <v>0</v>
      </c>
      <c r="H67" s="239"/>
      <c r="I67" s="238">
        <f>ROUND(E67*H67,2)</f>
        <v>0</v>
      </c>
      <c r="J67" s="239"/>
      <c r="K67" s="238">
        <f>ROUND(E67*J67,2)</f>
        <v>0</v>
      </c>
      <c r="L67" s="238">
        <v>21</v>
      </c>
      <c r="M67" s="238">
        <f>G67*(1+L67/100)</f>
        <v>0</v>
      </c>
      <c r="N67" s="237">
        <v>0.2</v>
      </c>
      <c r="O67" s="237">
        <f>ROUND(E67*N67,2)</f>
        <v>5.94</v>
      </c>
      <c r="P67" s="237">
        <v>0</v>
      </c>
      <c r="Q67" s="237">
        <f>ROUND(E67*P67,2)</f>
        <v>0</v>
      </c>
      <c r="R67" s="238" t="s">
        <v>302</v>
      </c>
      <c r="S67" s="238" t="s">
        <v>144</v>
      </c>
      <c r="T67" s="240" t="s">
        <v>206</v>
      </c>
      <c r="U67" s="223">
        <v>0</v>
      </c>
      <c r="V67" s="223">
        <f>ROUND(E67*U67,2)</f>
        <v>0</v>
      </c>
      <c r="W67" s="223"/>
      <c r="X67" s="223" t="s">
        <v>303</v>
      </c>
      <c r="Y67" s="223" t="s">
        <v>147</v>
      </c>
      <c r="Z67" s="213"/>
      <c r="AA67" s="213"/>
      <c r="AB67" s="213"/>
      <c r="AC67" s="213"/>
      <c r="AD67" s="213"/>
      <c r="AE67" s="213"/>
      <c r="AF67" s="213"/>
      <c r="AG67" s="213" t="s">
        <v>304</v>
      </c>
      <c r="AH67" s="213"/>
      <c r="AI67" s="213"/>
      <c r="AJ67" s="213"/>
      <c r="AK67" s="213"/>
      <c r="AL67" s="213"/>
      <c r="AM67" s="213"/>
      <c r="AN67" s="213"/>
      <c r="AO67" s="213"/>
      <c r="AP67" s="213"/>
      <c r="AQ67" s="213"/>
      <c r="AR67" s="213"/>
      <c r="AS67" s="213"/>
      <c r="AT67" s="213"/>
      <c r="AU67" s="213"/>
      <c r="AV67" s="213"/>
      <c r="AW67" s="213"/>
      <c r="AX67" s="213"/>
      <c r="AY67" s="213"/>
      <c r="AZ67" s="213"/>
      <c r="BA67" s="213"/>
      <c r="BB67" s="213"/>
      <c r="BC67" s="213"/>
      <c r="BD67" s="213"/>
      <c r="BE67" s="213"/>
      <c r="BF67" s="213"/>
      <c r="BG67" s="213"/>
      <c r="BH67" s="213"/>
    </row>
    <row r="68" spans="1:60" outlineLevel="2" x14ac:dyDescent="0.2">
      <c r="A68" s="220"/>
      <c r="B68" s="221"/>
      <c r="C68" s="247" t="s">
        <v>329</v>
      </c>
      <c r="D68" s="224"/>
      <c r="E68" s="225">
        <v>27</v>
      </c>
      <c r="F68" s="223"/>
      <c r="G68" s="223"/>
      <c r="H68" s="223"/>
      <c r="I68" s="223"/>
      <c r="J68" s="223"/>
      <c r="K68" s="223"/>
      <c r="L68" s="223"/>
      <c r="M68" s="223"/>
      <c r="N68" s="222"/>
      <c r="O68" s="222"/>
      <c r="P68" s="222"/>
      <c r="Q68" s="222"/>
      <c r="R68" s="223"/>
      <c r="S68" s="223"/>
      <c r="T68" s="223"/>
      <c r="U68" s="223"/>
      <c r="V68" s="223"/>
      <c r="W68" s="223"/>
      <c r="X68" s="223"/>
      <c r="Y68" s="223"/>
      <c r="Z68" s="213"/>
      <c r="AA68" s="213"/>
      <c r="AB68" s="213"/>
      <c r="AC68" s="213"/>
      <c r="AD68" s="213"/>
      <c r="AE68" s="213"/>
      <c r="AF68" s="213"/>
      <c r="AG68" s="213" t="s">
        <v>152</v>
      </c>
      <c r="AH68" s="213">
        <v>0</v>
      </c>
      <c r="AI68" s="213"/>
      <c r="AJ68" s="213"/>
      <c r="AK68" s="213"/>
      <c r="AL68" s="213"/>
      <c r="AM68" s="213"/>
      <c r="AN68" s="213"/>
      <c r="AO68" s="213"/>
      <c r="AP68" s="213"/>
      <c r="AQ68" s="213"/>
      <c r="AR68" s="213"/>
      <c r="AS68" s="213"/>
      <c r="AT68" s="213"/>
      <c r="AU68" s="213"/>
      <c r="AV68" s="213"/>
      <c r="AW68" s="213"/>
      <c r="AX68" s="213"/>
      <c r="AY68" s="213"/>
      <c r="AZ68" s="213"/>
      <c r="BA68" s="213"/>
      <c r="BB68" s="213"/>
      <c r="BC68" s="213"/>
      <c r="BD68" s="213"/>
      <c r="BE68" s="213"/>
      <c r="BF68" s="213"/>
      <c r="BG68" s="213"/>
      <c r="BH68" s="213"/>
    </row>
    <row r="69" spans="1:60" outlineLevel="3" x14ac:dyDescent="0.2">
      <c r="A69" s="220"/>
      <c r="B69" s="221"/>
      <c r="C69" s="247" t="s">
        <v>330</v>
      </c>
      <c r="D69" s="224"/>
      <c r="E69" s="225">
        <v>2.7</v>
      </c>
      <c r="F69" s="223"/>
      <c r="G69" s="223"/>
      <c r="H69" s="223"/>
      <c r="I69" s="223"/>
      <c r="J69" s="223"/>
      <c r="K69" s="223"/>
      <c r="L69" s="223"/>
      <c r="M69" s="223"/>
      <c r="N69" s="222"/>
      <c r="O69" s="222"/>
      <c r="P69" s="222"/>
      <c r="Q69" s="222"/>
      <c r="R69" s="223"/>
      <c r="S69" s="223"/>
      <c r="T69" s="223"/>
      <c r="U69" s="223"/>
      <c r="V69" s="223"/>
      <c r="W69" s="223"/>
      <c r="X69" s="223"/>
      <c r="Y69" s="223"/>
      <c r="Z69" s="213"/>
      <c r="AA69" s="213"/>
      <c r="AB69" s="213"/>
      <c r="AC69" s="213"/>
      <c r="AD69" s="213"/>
      <c r="AE69" s="213"/>
      <c r="AF69" s="213"/>
      <c r="AG69" s="213" t="s">
        <v>152</v>
      </c>
      <c r="AH69" s="213">
        <v>0</v>
      </c>
      <c r="AI69" s="213"/>
      <c r="AJ69" s="213"/>
      <c r="AK69" s="213"/>
      <c r="AL69" s="213"/>
      <c r="AM69" s="213"/>
      <c r="AN69" s="213"/>
      <c r="AO69" s="213"/>
      <c r="AP69" s="213"/>
      <c r="AQ69" s="213"/>
      <c r="AR69" s="213"/>
      <c r="AS69" s="213"/>
      <c r="AT69" s="213"/>
      <c r="AU69" s="213"/>
      <c r="AV69" s="213"/>
      <c r="AW69" s="213"/>
      <c r="AX69" s="213"/>
      <c r="AY69" s="213"/>
      <c r="AZ69" s="213"/>
      <c r="BA69" s="213"/>
      <c r="BB69" s="213"/>
      <c r="BC69" s="213"/>
      <c r="BD69" s="213"/>
      <c r="BE69" s="213"/>
      <c r="BF69" s="213"/>
      <c r="BG69" s="213"/>
      <c r="BH69" s="213"/>
    </row>
    <row r="70" spans="1:60" outlineLevel="2" x14ac:dyDescent="0.2">
      <c r="A70" s="220"/>
      <c r="B70" s="221"/>
      <c r="C70" s="248"/>
      <c r="D70" s="243"/>
      <c r="E70" s="243"/>
      <c r="F70" s="243"/>
      <c r="G70" s="243"/>
      <c r="H70" s="223"/>
      <c r="I70" s="223"/>
      <c r="J70" s="223"/>
      <c r="K70" s="223"/>
      <c r="L70" s="223"/>
      <c r="M70" s="223"/>
      <c r="N70" s="222"/>
      <c r="O70" s="222"/>
      <c r="P70" s="222"/>
      <c r="Q70" s="222"/>
      <c r="R70" s="223"/>
      <c r="S70" s="223"/>
      <c r="T70" s="223"/>
      <c r="U70" s="223"/>
      <c r="V70" s="223"/>
      <c r="W70" s="223"/>
      <c r="X70" s="223"/>
      <c r="Y70" s="223"/>
      <c r="Z70" s="213"/>
      <c r="AA70" s="213"/>
      <c r="AB70" s="213"/>
      <c r="AC70" s="213"/>
      <c r="AD70" s="213"/>
      <c r="AE70" s="213"/>
      <c r="AF70" s="213"/>
      <c r="AG70" s="213" t="s">
        <v>158</v>
      </c>
      <c r="AH70" s="213"/>
      <c r="AI70" s="213"/>
      <c r="AJ70" s="213"/>
      <c r="AK70" s="213"/>
      <c r="AL70" s="213"/>
      <c r="AM70" s="213"/>
      <c r="AN70" s="213"/>
      <c r="AO70" s="213"/>
      <c r="AP70" s="213"/>
      <c r="AQ70" s="213"/>
      <c r="AR70" s="213"/>
      <c r="AS70" s="213"/>
      <c r="AT70" s="213"/>
      <c r="AU70" s="213"/>
      <c r="AV70" s="213"/>
      <c r="AW70" s="213"/>
      <c r="AX70" s="213"/>
      <c r="AY70" s="213"/>
      <c r="AZ70" s="213"/>
      <c r="BA70" s="213"/>
      <c r="BB70" s="213"/>
      <c r="BC70" s="213"/>
      <c r="BD70" s="213"/>
      <c r="BE70" s="213"/>
      <c r="BF70" s="213"/>
      <c r="BG70" s="213"/>
      <c r="BH70" s="213"/>
    </row>
    <row r="71" spans="1:60" outlineLevel="1" x14ac:dyDescent="0.2">
      <c r="A71" s="234">
        <v>16</v>
      </c>
      <c r="B71" s="235" t="s">
        <v>331</v>
      </c>
      <c r="C71" s="245" t="s">
        <v>332</v>
      </c>
      <c r="D71" s="236" t="s">
        <v>247</v>
      </c>
      <c r="E71" s="237">
        <v>0.5</v>
      </c>
      <c r="F71" s="238">
        <f>H71+J71</f>
        <v>0</v>
      </c>
      <c r="G71" s="238">
        <f>ROUND(E71*F71,2)</f>
        <v>0</v>
      </c>
      <c r="H71" s="239"/>
      <c r="I71" s="238">
        <f>ROUND(E71*H71,2)</f>
        <v>0</v>
      </c>
      <c r="J71" s="239"/>
      <c r="K71" s="238">
        <f>ROUND(E71*J71,2)</f>
        <v>0</v>
      </c>
      <c r="L71" s="238">
        <v>21</v>
      </c>
      <c r="M71" s="238">
        <f>G71*(1+L71/100)</f>
        <v>0</v>
      </c>
      <c r="N71" s="237">
        <v>1</v>
      </c>
      <c r="O71" s="237">
        <f>ROUND(E71*N71,2)</f>
        <v>0.5</v>
      </c>
      <c r="P71" s="237">
        <v>0</v>
      </c>
      <c r="Q71" s="237">
        <f>ROUND(E71*P71,2)</f>
        <v>0</v>
      </c>
      <c r="R71" s="238" t="s">
        <v>302</v>
      </c>
      <c r="S71" s="238" t="s">
        <v>144</v>
      </c>
      <c r="T71" s="240" t="s">
        <v>206</v>
      </c>
      <c r="U71" s="223">
        <v>0</v>
      </c>
      <c r="V71" s="223">
        <f>ROUND(E71*U71,2)</f>
        <v>0</v>
      </c>
      <c r="W71" s="223"/>
      <c r="X71" s="223" t="s">
        <v>303</v>
      </c>
      <c r="Y71" s="223" t="s">
        <v>147</v>
      </c>
      <c r="Z71" s="213"/>
      <c r="AA71" s="213"/>
      <c r="AB71" s="213"/>
      <c r="AC71" s="213"/>
      <c r="AD71" s="213"/>
      <c r="AE71" s="213"/>
      <c r="AF71" s="213"/>
      <c r="AG71" s="213" t="s">
        <v>304</v>
      </c>
      <c r="AH71" s="213"/>
      <c r="AI71" s="213"/>
      <c r="AJ71" s="213"/>
      <c r="AK71" s="213"/>
      <c r="AL71" s="213"/>
      <c r="AM71" s="213"/>
      <c r="AN71" s="213"/>
      <c r="AO71" s="213"/>
      <c r="AP71" s="213"/>
      <c r="AQ71" s="213"/>
      <c r="AR71" s="213"/>
      <c r="AS71" s="213"/>
      <c r="AT71" s="213"/>
      <c r="AU71" s="213"/>
      <c r="AV71" s="213"/>
      <c r="AW71" s="213"/>
      <c r="AX71" s="213"/>
      <c r="AY71" s="213"/>
      <c r="AZ71" s="213"/>
      <c r="BA71" s="213"/>
      <c r="BB71" s="213"/>
      <c r="BC71" s="213"/>
      <c r="BD71" s="213"/>
      <c r="BE71" s="213"/>
      <c r="BF71" s="213"/>
      <c r="BG71" s="213"/>
      <c r="BH71" s="213"/>
    </row>
    <row r="72" spans="1:60" outlineLevel="2" x14ac:dyDescent="0.2">
      <c r="A72" s="220"/>
      <c r="B72" s="221"/>
      <c r="C72" s="247" t="s">
        <v>333</v>
      </c>
      <c r="D72" s="224"/>
      <c r="E72" s="225">
        <v>0.5</v>
      </c>
      <c r="F72" s="223"/>
      <c r="G72" s="223"/>
      <c r="H72" s="223"/>
      <c r="I72" s="223"/>
      <c r="J72" s="223"/>
      <c r="K72" s="223"/>
      <c r="L72" s="223"/>
      <c r="M72" s="223"/>
      <c r="N72" s="222"/>
      <c r="O72" s="222"/>
      <c r="P72" s="222"/>
      <c r="Q72" s="222"/>
      <c r="R72" s="223"/>
      <c r="S72" s="223"/>
      <c r="T72" s="223"/>
      <c r="U72" s="223"/>
      <c r="V72" s="223"/>
      <c r="W72" s="223"/>
      <c r="X72" s="223"/>
      <c r="Y72" s="223"/>
      <c r="Z72" s="213"/>
      <c r="AA72" s="213"/>
      <c r="AB72" s="213"/>
      <c r="AC72" s="213"/>
      <c r="AD72" s="213"/>
      <c r="AE72" s="213"/>
      <c r="AF72" s="213"/>
      <c r="AG72" s="213" t="s">
        <v>152</v>
      </c>
      <c r="AH72" s="213">
        <v>0</v>
      </c>
      <c r="AI72" s="213"/>
      <c r="AJ72" s="213"/>
      <c r="AK72" s="213"/>
      <c r="AL72" s="213"/>
      <c r="AM72" s="213"/>
      <c r="AN72" s="213"/>
      <c r="AO72" s="213"/>
      <c r="AP72" s="213"/>
      <c r="AQ72" s="213"/>
      <c r="AR72" s="213"/>
      <c r="AS72" s="213"/>
      <c r="AT72" s="213"/>
      <c r="AU72" s="213"/>
      <c r="AV72" s="213"/>
      <c r="AW72" s="213"/>
      <c r="AX72" s="213"/>
      <c r="AY72" s="213"/>
      <c r="AZ72" s="213"/>
      <c r="BA72" s="213"/>
      <c r="BB72" s="213"/>
      <c r="BC72" s="213"/>
      <c r="BD72" s="213"/>
      <c r="BE72" s="213"/>
      <c r="BF72" s="213"/>
      <c r="BG72" s="213"/>
      <c r="BH72" s="213"/>
    </row>
    <row r="73" spans="1:60" outlineLevel="2" x14ac:dyDescent="0.2">
      <c r="A73" s="220"/>
      <c r="B73" s="221"/>
      <c r="C73" s="248"/>
      <c r="D73" s="243"/>
      <c r="E73" s="243"/>
      <c r="F73" s="243"/>
      <c r="G73" s="243"/>
      <c r="H73" s="223"/>
      <c r="I73" s="223"/>
      <c r="J73" s="223"/>
      <c r="K73" s="223"/>
      <c r="L73" s="223"/>
      <c r="M73" s="223"/>
      <c r="N73" s="222"/>
      <c r="O73" s="222"/>
      <c r="P73" s="222"/>
      <c r="Q73" s="222"/>
      <c r="R73" s="223"/>
      <c r="S73" s="223"/>
      <c r="T73" s="223"/>
      <c r="U73" s="223"/>
      <c r="V73" s="223"/>
      <c r="W73" s="223"/>
      <c r="X73" s="223"/>
      <c r="Y73" s="223"/>
      <c r="Z73" s="213"/>
      <c r="AA73" s="213"/>
      <c r="AB73" s="213"/>
      <c r="AC73" s="213"/>
      <c r="AD73" s="213"/>
      <c r="AE73" s="213"/>
      <c r="AF73" s="213"/>
      <c r="AG73" s="213" t="s">
        <v>158</v>
      </c>
      <c r="AH73" s="213"/>
      <c r="AI73" s="213"/>
      <c r="AJ73" s="213"/>
      <c r="AK73" s="213"/>
      <c r="AL73" s="213"/>
      <c r="AM73" s="213"/>
      <c r="AN73" s="213"/>
      <c r="AO73" s="213"/>
      <c r="AP73" s="213"/>
      <c r="AQ73" s="213"/>
      <c r="AR73" s="213"/>
      <c r="AS73" s="213"/>
      <c r="AT73" s="213"/>
      <c r="AU73" s="213"/>
      <c r="AV73" s="213"/>
      <c r="AW73" s="213"/>
      <c r="AX73" s="213"/>
      <c r="AY73" s="213"/>
      <c r="AZ73" s="213"/>
      <c r="BA73" s="213"/>
      <c r="BB73" s="213"/>
      <c r="BC73" s="213"/>
      <c r="BD73" s="213"/>
      <c r="BE73" s="213"/>
      <c r="BF73" s="213"/>
      <c r="BG73" s="213"/>
      <c r="BH73" s="213"/>
    </row>
    <row r="74" spans="1:60" ht="13.6" x14ac:dyDescent="0.2">
      <c r="A74" s="227" t="s">
        <v>139</v>
      </c>
      <c r="B74" s="228" t="s">
        <v>97</v>
      </c>
      <c r="C74" s="244" t="s">
        <v>98</v>
      </c>
      <c r="D74" s="229"/>
      <c r="E74" s="230"/>
      <c r="F74" s="231"/>
      <c r="G74" s="231">
        <f>SUMIF(AG75:AG94,"&lt;&gt;NOR",G75:G94)</f>
        <v>0</v>
      </c>
      <c r="H74" s="231"/>
      <c r="I74" s="231">
        <f>SUM(I75:I94)</f>
        <v>0</v>
      </c>
      <c r="J74" s="231"/>
      <c r="K74" s="231">
        <f>SUM(K75:K94)</f>
        <v>0</v>
      </c>
      <c r="L74" s="231"/>
      <c r="M74" s="231">
        <f>SUM(M75:M94)</f>
        <v>0</v>
      </c>
      <c r="N74" s="230"/>
      <c r="O74" s="230">
        <f>SUM(O75:O94)</f>
        <v>4.9399999999999995</v>
      </c>
      <c r="P74" s="230"/>
      <c r="Q74" s="230">
        <f>SUM(Q75:Q94)</f>
        <v>0</v>
      </c>
      <c r="R74" s="231"/>
      <c r="S74" s="231"/>
      <c r="T74" s="232"/>
      <c r="U74" s="226"/>
      <c r="V74" s="226">
        <f>SUM(V75:V94)</f>
        <v>9.57</v>
      </c>
      <c r="W74" s="226"/>
      <c r="X74" s="226"/>
      <c r="Y74" s="226"/>
      <c r="AG74" t="s">
        <v>140</v>
      </c>
    </row>
    <row r="75" spans="1:60" ht="21.75" outlineLevel="1" x14ac:dyDescent="0.2">
      <c r="A75" s="234">
        <v>17</v>
      </c>
      <c r="B75" s="235" t="s">
        <v>334</v>
      </c>
      <c r="C75" s="245" t="s">
        <v>335</v>
      </c>
      <c r="D75" s="236" t="s">
        <v>204</v>
      </c>
      <c r="E75" s="237">
        <v>12</v>
      </c>
      <c r="F75" s="238">
        <f>H75+J75</f>
        <v>0</v>
      </c>
      <c r="G75" s="238">
        <f>ROUND(E75*F75,2)</f>
        <v>0</v>
      </c>
      <c r="H75" s="239"/>
      <c r="I75" s="238">
        <f>ROUND(E75*H75,2)</f>
        <v>0</v>
      </c>
      <c r="J75" s="239"/>
      <c r="K75" s="238">
        <f>ROUND(E75*J75,2)</f>
        <v>0</v>
      </c>
      <c r="L75" s="238">
        <v>21</v>
      </c>
      <c r="M75" s="238">
        <f>G75*(1+L75/100)</f>
        <v>0</v>
      </c>
      <c r="N75" s="237">
        <v>1.08E-3</v>
      </c>
      <c r="O75" s="237">
        <f>ROUND(E75*N75,2)</f>
        <v>0.01</v>
      </c>
      <c r="P75" s="237">
        <v>0</v>
      </c>
      <c r="Q75" s="237">
        <f>ROUND(E75*P75,2)</f>
        <v>0</v>
      </c>
      <c r="R75" s="238" t="s">
        <v>205</v>
      </c>
      <c r="S75" s="238" t="s">
        <v>144</v>
      </c>
      <c r="T75" s="240" t="s">
        <v>206</v>
      </c>
      <c r="U75" s="223">
        <v>0.311</v>
      </c>
      <c r="V75" s="223">
        <f>ROUND(E75*U75,2)</f>
        <v>3.73</v>
      </c>
      <c r="W75" s="223"/>
      <c r="X75" s="223" t="s">
        <v>207</v>
      </c>
      <c r="Y75" s="223" t="s">
        <v>147</v>
      </c>
      <c r="Z75" s="213"/>
      <c r="AA75" s="213"/>
      <c r="AB75" s="213"/>
      <c r="AC75" s="213"/>
      <c r="AD75" s="213"/>
      <c r="AE75" s="213"/>
      <c r="AF75" s="213"/>
      <c r="AG75" s="213" t="s">
        <v>208</v>
      </c>
      <c r="AH75" s="213"/>
      <c r="AI75" s="213"/>
      <c r="AJ75" s="213"/>
      <c r="AK75" s="213"/>
      <c r="AL75" s="213"/>
      <c r="AM75" s="213"/>
      <c r="AN75" s="213"/>
      <c r="AO75" s="213"/>
      <c r="AP75" s="213"/>
      <c r="AQ75" s="213"/>
      <c r="AR75" s="213"/>
      <c r="AS75" s="213"/>
      <c r="AT75" s="213"/>
      <c r="AU75" s="213"/>
      <c r="AV75" s="213"/>
      <c r="AW75" s="213"/>
      <c r="AX75" s="213"/>
      <c r="AY75" s="213"/>
      <c r="AZ75" s="213"/>
      <c r="BA75" s="213"/>
      <c r="BB75" s="213"/>
      <c r="BC75" s="213"/>
      <c r="BD75" s="213"/>
      <c r="BE75" s="213"/>
      <c r="BF75" s="213"/>
      <c r="BG75" s="213"/>
      <c r="BH75" s="213"/>
    </row>
    <row r="76" spans="1:60" outlineLevel="2" x14ac:dyDescent="0.2">
      <c r="A76" s="220"/>
      <c r="B76" s="221"/>
      <c r="C76" s="247" t="s">
        <v>336</v>
      </c>
      <c r="D76" s="224"/>
      <c r="E76" s="225">
        <v>12</v>
      </c>
      <c r="F76" s="223"/>
      <c r="G76" s="223"/>
      <c r="H76" s="223"/>
      <c r="I76" s="223"/>
      <c r="J76" s="223"/>
      <c r="K76" s="223"/>
      <c r="L76" s="223"/>
      <c r="M76" s="223"/>
      <c r="N76" s="222"/>
      <c r="O76" s="222"/>
      <c r="P76" s="222"/>
      <c r="Q76" s="222"/>
      <c r="R76" s="223"/>
      <c r="S76" s="223"/>
      <c r="T76" s="223"/>
      <c r="U76" s="223"/>
      <c r="V76" s="223"/>
      <c r="W76" s="223"/>
      <c r="X76" s="223"/>
      <c r="Y76" s="223"/>
      <c r="Z76" s="213"/>
      <c r="AA76" s="213"/>
      <c r="AB76" s="213"/>
      <c r="AC76" s="213"/>
      <c r="AD76" s="213"/>
      <c r="AE76" s="213"/>
      <c r="AF76" s="213"/>
      <c r="AG76" s="213" t="s">
        <v>152</v>
      </c>
      <c r="AH76" s="213">
        <v>5</v>
      </c>
      <c r="AI76" s="213"/>
      <c r="AJ76" s="213"/>
      <c r="AK76" s="213"/>
      <c r="AL76" s="213"/>
      <c r="AM76" s="213"/>
      <c r="AN76" s="213"/>
      <c r="AO76" s="213"/>
      <c r="AP76" s="213"/>
      <c r="AQ76" s="213"/>
      <c r="AR76" s="213"/>
      <c r="AS76" s="213"/>
      <c r="AT76" s="213"/>
      <c r="AU76" s="213"/>
      <c r="AV76" s="213"/>
      <c r="AW76" s="213"/>
      <c r="AX76" s="213"/>
      <c r="AY76" s="213"/>
      <c r="AZ76" s="213"/>
      <c r="BA76" s="213"/>
      <c r="BB76" s="213"/>
      <c r="BC76" s="213"/>
      <c r="BD76" s="213"/>
      <c r="BE76" s="213"/>
      <c r="BF76" s="213"/>
      <c r="BG76" s="213"/>
      <c r="BH76" s="213"/>
    </row>
    <row r="77" spans="1:60" outlineLevel="2" x14ac:dyDescent="0.2">
      <c r="A77" s="220"/>
      <c r="B77" s="221"/>
      <c r="C77" s="248"/>
      <c r="D77" s="243"/>
      <c r="E77" s="243"/>
      <c r="F77" s="243"/>
      <c r="G77" s="243"/>
      <c r="H77" s="223"/>
      <c r="I77" s="223"/>
      <c r="J77" s="223"/>
      <c r="K77" s="223"/>
      <c r="L77" s="223"/>
      <c r="M77" s="223"/>
      <c r="N77" s="222"/>
      <c r="O77" s="222"/>
      <c r="P77" s="222"/>
      <c r="Q77" s="222"/>
      <c r="R77" s="223"/>
      <c r="S77" s="223"/>
      <c r="T77" s="223"/>
      <c r="U77" s="223"/>
      <c r="V77" s="223"/>
      <c r="W77" s="223"/>
      <c r="X77" s="223"/>
      <c r="Y77" s="223"/>
      <c r="Z77" s="213"/>
      <c r="AA77" s="213"/>
      <c r="AB77" s="213"/>
      <c r="AC77" s="213"/>
      <c r="AD77" s="213"/>
      <c r="AE77" s="213"/>
      <c r="AF77" s="213"/>
      <c r="AG77" s="213" t="s">
        <v>158</v>
      </c>
      <c r="AH77" s="213"/>
      <c r="AI77" s="213"/>
      <c r="AJ77" s="213"/>
      <c r="AK77" s="213"/>
      <c r="AL77" s="213"/>
      <c r="AM77" s="213"/>
      <c r="AN77" s="213"/>
      <c r="AO77" s="213"/>
      <c r="AP77" s="213"/>
      <c r="AQ77" s="213"/>
      <c r="AR77" s="213"/>
      <c r="AS77" s="213"/>
      <c r="AT77" s="213"/>
      <c r="AU77" s="213"/>
      <c r="AV77" s="213"/>
      <c r="AW77" s="213"/>
      <c r="AX77" s="213"/>
      <c r="AY77" s="213"/>
      <c r="AZ77" s="213"/>
      <c r="BA77" s="213"/>
      <c r="BB77" s="213"/>
      <c r="BC77" s="213"/>
      <c r="BD77" s="213"/>
      <c r="BE77" s="213"/>
      <c r="BF77" s="213"/>
      <c r="BG77" s="213"/>
      <c r="BH77" s="213"/>
    </row>
    <row r="78" spans="1:60" outlineLevel="1" x14ac:dyDescent="0.2">
      <c r="A78" s="234">
        <v>18</v>
      </c>
      <c r="B78" s="235" t="s">
        <v>337</v>
      </c>
      <c r="C78" s="245" t="s">
        <v>338</v>
      </c>
      <c r="D78" s="236" t="s">
        <v>204</v>
      </c>
      <c r="E78" s="237">
        <v>12</v>
      </c>
      <c r="F78" s="238">
        <f>H78+J78</f>
        <v>0</v>
      </c>
      <c r="G78" s="238">
        <f>ROUND(E78*F78,2)</f>
        <v>0</v>
      </c>
      <c r="H78" s="239"/>
      <c r="I78" s="238">
        <f>ROUND(E78*H78,2)</f>
        <v>0</v>
      </c>
      <c r="J78" s="239"/>
      <c r="K78" s="238">
        <f>ROUND(E78*J78,2)</f>
        <v>0</v>
      </c>
      <c r="L78" s="238">
        <v>21</v>
      </c>
      <c r="M78" s="238">
        <f>G78*(1+L78/100)</f>
        <v>0</v>
      </c>
      <c r="N78" s="237">
        <v>0</v>
      </c>
      <c r="O78" s="237">
        <f>ROUND(E78*N78,2)</f>
        <v>0</v>
      </c>
      <c r="P78" s="237">
        <v>0</v>
      </c>
      <c r="Q78" s="237">
        <f>ROUND(E78*P78,2)</f>
        <v>0</v>
      </c>
      <c r="R78" s="238" t="s">
        <v>205</v>
      </c>
      <c r="S78" s="238" t="s">
        <v>144</v>
      </c>
      <c r="T78" s="240" t="s">
        <v>206</v>
      </c>
      <c r="U78" s="223">
        <v>0.13</v>
      </c>
      <c r="V78" s="223">
        <f>ROUND(E78*U78,2)</f>
        <v>1.56</v>
      </c>
      <c r="W78" s="223"/>
      <c r="X78" s="223" t="s">
        <v>207</v>
      </c>
      <c r="Y78" s="223" t="s">
        <v>147</v>
      </c>
      <c r="Z78" s="213"/>
      <c r="AA78" s="213"/>
      <c r="AB78" s="213"/>
      <c r="AC78" s="213"/>
      <c r="AD78" s="213"/>
      <c r="AE78" s="213"/>
      <c r="AF78" s="213"/>
      <c r="AG78" s="213" t="s">
        <v>208</v>
      </c>
      <c r="AH78" s="213"/>
      <c r="AI78" s="213"/>
      <c r="AJ78" s="213"/>
      <c r="AK78" s="213"/>
      <c r="AL78" s="213"/>
      <c r="AM78" s="213"/>
      <c r="AN78" s="213"/>
      <c r="AO78" s="213"/>
      <c r="AP78" s="213"/>
      <c r="AQ78" s="213"/>
      <c r="AR78" s="213"/>
      <c r="AS78" s="213"/>
      <c r="AT78" s="213"/>
      <c r="AU78" s="213"/>
      <c r="AV78" s="213"/>
      <c r="AW78" s="213"/>
      <c r="AX78" s="213"/>
      <c r="AY78" s="213"/>
      <c r="AZ78" s="213"/>
      <c r="BA78" s="213"/>
      <c r="BB78" s="213"/>
      <c r="BC78" s="213"/>
      <c r="BD78" s="213"/>
      <c r="BE78" s="213"/>
      <c r="BF78" s="213"/>
      <c r="BG78" s="213"/>
      <c r="BH78" s="213"/>
    </row>
    <row r="79" spans="1:60" outlineLevel="2" x14ac:dyDescent="0.2">
      <c r="A79" s="220"/>
      <c r="B79" s="221"/>
      <c r="C79" s="254" t="s">
        <v>339</v>
      </c>
      <c r="D79" s="252"/>
      <c r="E79" s="252"/>
      <c r="F79" s="252"/>
      <c r="G79" s="252"/>
      <c r="H79" s="223"/>
      <c r="I79" s="223"/>
      <c r="J79" s="223"/>
      <c r="K79" s="223"/>
      <c r="L79" s="223"/>
      <c r="M79" s="223"/>
      <c r="N79" s="222"/>
      <c r="O79" s="222"/>
      <c r="P79" s="222"/>
      <c r="Q79" s="222"/>
      <c r="R79" s="223"/>
      <c r="S79" s="223"/>
      <c r="T79" s="223"/>
      <c r="U79" s="223"/>
      <c r="V79" s="223"/>
      <c r="W79" s="223"/>
      <c r="X79" s="223"/>
      <c r="Y79" s="223"/>
      <c r="Z79" s="213"/>
      <c r="AA79" s="213"/>
      <c r="AB79" s="213"/>
      <c r="AC79" s="213"/>
      <c r="AD79" s="213"/>
      <c r="AE79" s="213"/>
      <c r="AF79" s="213"/>
      <c r="AG79" s="213" t="s">
        <v>219</v>
      </c>
      <c r="AH79" s="213"/>
      <c r="AI79" s="213"/>
      <c r="AJ79" s="213"/>
      <c r="AK79" s="213"/>
      <c r="AL79" s="213"/>
      <c r="AM79" s="213"/>
      <c r="AN79" s="213"/>
      <c r="AO79" s="213"/>
      <c r="AP79" s="213"/>
      <c r="AQ79" s="213"/>
      <c r="AR79" s="213"/>
      <c r="AS79" s="213"/>
      <c r="AT79" s="213"/>
      <c r="AU79" s="213"/>
      <c r="AV79" s="213"/>
      <c r="AW79" s="213"/>
      <c r="AX79" s="213"/>
      <c r="AY79" s="213"/>
      <c r="AZ79" s="213"/>
      <c r="BA79" s="213"/>
      <c r="BB79" s="213"/>
      <c r="BC79" s="213"/>
      <c r="BD79" s="213"/>
      <c r="BE79" s="213"/>
      <c r="BF79" s="213"/>
      <c r="BG79" s="213"/>
      <c r="BH79" s="213"/>
    </row>
    <row r="80" spans="1:60" outlineLevel="2" x14ac:dyDescent="0.2">
      <c r="A80" s="220"/>
      <c r="B80" s="221"/>
      <c r="C80" s="247" t="s">
        <v>340</v>
      </c>
      <c r="D80" s="224"/>
      <c r="E80" s="225">
        <v>12</v>
      </c>
      <c r="F80" s="223"/>
      <c r="G80" s="223"/>
      <c r="H80" s="223"/>
      <c r="I80" s="223"/>
      <c r="J80" s="223"/>
      <c r="K80" s="223"/>
      <c r="L80" s="223"/>
      <c r="M80" s="223"/>
      <c r="N80" s="222"/>
      <c r="O80" s="222"/>
      <c r="P80" s="222"/>
      <c r="Q80" s="222"/>
      <c r="R80" s="223"/>
      <c r="S80" s="223"/>
      <c r="T80" s="223"/>
      <c r="U80" s="223"/>
      <c r="V80" s="223"/>
      <c r="W80" s="223"/>
      <c r="X80" s="223"/>
      <c r="Y80" s="223"/>
      <c r="Z80" s="213"/>
      <c r="AA80" s="213"/>
      <c r="AB80" s="213"/>
      <c r="AC80" s="213"/>
      <c r="AD80" s="213"/>
      <c r="AE80" s="213"/>
      <c r="AF80" s="213"/>
      <c r="AG80" s="213" t="s">
        <v>152</v>
      </c>
      <c r="AH80" s="213">
        <v>0</v>
      </c>
      <c r="AI80" s="213"/>
      <c r="AJ80" s="213"/>
      <c r="AK80" s="213"/>
      <c r="AL80" s="213"/>
      <c r="AM80" s="213"/>
      <c r="AN80" s="213"/>
      <c r="AO80" s="213"/>
      <c r="AP80" s="213"/>
      <c r="AQ80" s="213"/>
      <c r="AR80" s="213"/>
      <c r="AS80" s="213"/>
      <c r="AT80" s="213"/>
      <c r="AU80" s="213"/>
      <c r="AV80" s="213"/>
      <c r="AW80" s="213"/>
      <c r="AX80" s="213"/>
      <c r="AY80" s="213"/>
      <c r="AZ80" s="213"/>
      <c r="BA80" s="213"/>
      <c r="BB80" s="213"/>
      <c r="BC80" s="213"/>
      <c r="BD80" s="213"/>
      <c r="BE80" s="213"/>
      <c r="BF80" s="213"/>
      <c r="BG80" s="213"/>
      <c r="BH80" s="213"/>
    </row>
    <row r="81" spans="1:60" outlineLevel="2" x14ac:dyDescent="0.2">
      <c r="A81" s="220"/>
      <c r="B81" s="221"/>
      <c r="C81" s="248"/>
      <c r="D81" s="243"/>
      <c r="E81" s="243"/>
      <c r="F81" s="243"/>
      <c r="G81" s="243"/>
      <c r="H81" s="223"/>
      <c r="I81" s="223"/>
      <c r="J81" s="223"/>
      <c r="K81" s="223"/>
      <c r="L81" s="223"/>
      <c r="M81" s="223"/>
      <c r="N81" s="222"/>
      <c r="O81" s="222"/>
      <c r="P81" s="222"/>
      <c r="Q81" s="222"/>
      <c r="R81" s="223"/>
      <c r="S81" s="223"/>
      <c r="T81" s="223"/>
      <c r="U81" s="223"/>
      <c r="V81" s="223"/>
      <c r="W81" s="223"/>
      <c r="X81" s="223"/>
      <c r="Y81" s="223"/>
      <c r="Z81" s="213"/>
      <c r="AA81" s="213"/>
      <c r="AB81" s="213"/>
      <c r="AC81" s="213"/>
      <c r="AD81" s="213"/>
      <c r="AE81" s="213"/>
      <c r="AF81" s="213"/>
      <c r="AG81" s="213" t="s">
        <v>158</v>
      </c>
      <c r="AH81" s="213"/>
      <c r="AI81" s="213"/>
      <c r="AJ81" s="213"/>
      <c r="AK81" s="213"/>
      <c r="AL81" s="213"/>
      <c r="AM81" s="213"/>
      <c r="AN81" s="213"/>
      <c r="AO81" s="213"/>
      <c r="AP81" s="213"/>
      <c r="AQ81" s="213"/>
      <c r="AR81" s="213"/>
      <c r="AS81" s="213"/>
      <c r="AT81" s="213"/>
      <c r="AU81" s="213"/>
      <c r="AV81" s="213"/>
      <c r="AW81" s="213"/>
      <c r="AX81" s="213"/>
      <c r="AY81" s="213"/>
      <c r="AZ81" s="213"/>
      <c r="BA81" s="213"/>
      <c r="BB81" s="213"/>
      <c r="BC81" s="213"/>
      <c r="BD81" s="213"/>
      <c r="BE81" s="213"/>
      <c r="BF81" s="213"/>
      <c r="BG81" s="213"/>
      <c r="BH81" s="213"/>
    </row>
    <row r="82" spans="1:60" ht="32.6" outlineLevel="1" x14ac:dyDescent="0.2">
      <c r="A82" s="234">
        <v>19</v>
      </c>
      <c r="B82" s="235" t="s">
        <v>341</v>
      </c>
      <c r="C82" s="245" t="s">
        <v>342</v>
      </c>
      <c r="D82" s="236" t="s">
        <v>241</v>
      </c>
      <c r="E82" s="237">
        <v>10</v>
      </c>
      <c r="F82" s="238">
        <f>H82+J82</f>
        <v>0</v>
      </c>
      <c r="G82" s="238">
        <f>ROUND(E82*F82,2)</f>
        <v>0</v>
      </c>
      <c r="H82" s="239"/>
      <c r="I82" s="238">
        <f>ROUND(E82*H82,2)</f>
        <v>0</v>
      </c>
      <c r="J82" s="239"/>
      <c r="K82" s="238">
        <f>ROUND(E82*J82,2)</f>
        <v>0</v>
      </c>
      <c r="L82" s="238">
        <v>21</v>
      </c>
      <c r="M82" s="238">
        <f>G82*(1+L82/100)</f>
        <v>0</v>
      </c>
      <c r="N82" s="237">
        <v>0.26940999999999998</v>
      </c>
      <c r="O82" s="237">
        <f>ROUND(E82*N82,2)</f>
        <v>2.69</v>
      </c>
      <c r="P82" s="237">
        <v>0</v>
      </c>
      <c r="Q82" s="237">
        <f>ROUND(E82*P82,2)</f>
        <v>0</v>
      </c>
      <c r="R82" s="238" t="s">
        <v>205</v>
      </c>
      <c r="S82" s="238" t="s">
        <v>144</v>
      </c>
      <c r="T82" s="240" t="s">
        <v>206</v>
      </c>
      <c r="U82" s="223">
        <v>0.27</v>
      </c>
      <c r="V82" s="223">
        <f>ROUND(E82*U82,2)</f>
        <v>2.7</v>
      </c>
      <c r="W82" s="223"/>
      <c r="X82" s="223" t="s">
        <v>207</v>
      </c>
      <c r="Y82" s="223" t="s">
        <v>147</v>
      </c>
      <c r="Z82" s="213"/>
      <c r="AA82" s="213"/>
      <c r="AB82" s="213"/>
      <c r="AC82" s="213"/>
      <c r="AD82" s="213"/>
      <c r="AE82" s="213"/>
      <c r="AF82" s="213"/>
      <c r="AG82" s="213" t="s">
        <v>208</v>
      </c>
      <c r="AH82" s="213"/>
      <c r="AI82" s="213"/>
      <c r="AJ82" s="213"/>
      <c r="AK82" s="213"/>
      <c r="AL82" s="213"/>
      <c r="AM82" s="213"/>
      <c r="AN82" s="213"/>
      <c r="AO82" s="213"/>
      <c r="AP82" s="213"/>
      <c r="AQ82" s="213"/>
      <c r="AR82" s="213"/>
      <c r="AS82" s="213"/>
      <c r="AT82" s="213"/>
      <c r="AU82" s="213"/>
      <c r="AV82" s="213"/>
      <c r="AW82" s="213"/>
      <c r="AX82" s="213"/>
      <c r="AY82" s="213"/>
      <c r="AZ82" s="213"/>
      <c r="BA82" s="213"/>
      <c r="BB82" s="213"/>
      <c r="BC82" s="213"/>
      <c r="BD82" s="213"/>
      <c r="BE82" s="213"/>
      <c r="BF82" s="213"/>
      <c r="BG82" s="213"/>
      <c r="BH82" s="213"/>
    </row>
    <row r="83" spans="1:60" outlineLevel="2" x14ac:dyDescent="0.2">
      <c r="A83" s="220"/>
      <c r="B83" s="221"/>
      <c r="C83" s="254" t="s">
        <v>343</v>
      </c>
      <c r="D83" s="252"/>
      <c r="E83" s="252"/>
      <c r="F83" s="252"/>
      <c r="G83" s="252"/>
      <c r="H83" s="223"/>
      <c r="I83" s="223"/>
      <c r="J83" s="223"/>
      <c r="K83" s="223"/>
      <c r="L83" s="223"/>
      <c r="M83" s="223"/>
      <c r="N83" s="222"/>
      <c r="O83" s="222"/>
      <c r="P83" s="222"/>
      <c r="Q83" s="222"/>
      <c r="R83" s="223"/>
      <c r="S83" s="223"/>
      <c r="T83" s="223"/>
      <c r="U83" s="223"/>
      <c r="V83" s="223"/>
      <c r="W83" s="223"/>
      <c r="X83" s="223"/>
      <c r="Y83" s="223"/>
      <c r="Z83" s="213"/>
      <c r="AA83" s="213"/>
      <c r="AB83" s="213"/>
      <c r="AC83" s="213"/>
      <c r="AD83" s="213"/>
      <c r="AE83" s="213"/>
      <c r="AF83" s="213"/>
      <c r="AG83" s="213" t="s">
        <v>219</v>
      </c>
      <c r="AH83" s="213"/>
      <c r="AI83" s="213"/>
      <c r="AJ83" s="213"/>
      <c r="AK83" s="213"/>
      <c r="AL83" s="213"/>
      <c r="AM83" s="213"/>
      <c r="AN83" s="213"/>
      <c r="AO83" s="213"/>
      <c r="AP83" s="213"/>
      <c r="AQ83" s="213"/>
      <c r="AR83" s="213"/>
      <c r="AS83" s="213"/>
      <c r="AT83" s="213"/>
      <c r="AU83" s="213"/>
      <c r="AV83" s="213"/>
      <c r="AW83" s="213"/>
      <c r="AX83" s="213"/>
      <c r="AY83" s="213"/>
      <c r="AZ83" s="213"/>
      <c r="BA83" s="213"/>
      <c r="BB83" s="213"/>
      <c r="BC83" s="213"/>
      <c r="BD83" s="213"/>
      <c r="BE83" s="213"/>
      <c r="BF83" s="213"/>
      <c r="BG83" s="213"/>
      <c r="BH83" s="213"/>
    </row>
    <row r="84" spans="1:60" outlineLevel="2" x14ac:dyDescent="0.2">
      <c r="A84" s="220"/>
      <c r="B84" s="221"/>
      <c r="C84" s="247" t="s">
        <v>344</v>
      </c>
      <c r="D84" s="224"/>
      <c r="E84" s="225">
        <v>10</v>
      </c>
      <c r="F84" s="223"/>
      <c r="G84" s="223"/>
      <c r="H84" s="223"/>
      <c r="I84" s="223"/>
      <c r="J84" s="223"/>
      <c r="K84" s="223"/>
      <c r="L84" s="223"/>
      <c r="M84" s="223"/>
      <c r="N84" s="222"/>
      <c r="O84" s="222"/>
      <c r="P84" s="222"/>
      <c r="Q84" s="222"/>
      <c r="R84" s="223"/>
      <c r="S84" s="223"/>
      <c r="T84" s="223"/>
      <c r="U84" s="223"/>
      <c r="V84" s="223"/>
      <c r="W84" s="223"/>
      <c r="X84" s="223"/>
      <c r="Y84" s="223"/>
      <c r="Z84" s="213"/>
      <c r="AA84" s="213"/>
      <c r="AB84" s="213"/>
      <c r="AC84" s="213"/>
      <c r="AD84" s="213"/>
      <c r="AE84" s="213"/>
      <c r="AF84" s="213"/>
      <c r="AG84" s="213" t="s">
        <v>152</v>
      </c>
      <c r="AH84" s="213">
        <v>0</v>
      </c>
      <c r="AI84" s="213"/>
      <c r="AJ84" s="213"/>
      <c r="AK84" s="213"/>
      <c r="AL84" s="213"/>
      <c r="AM84" s="213"/>
      <c r="AN84" s="213"/>
      <c r="AO84" s="213"/>
      <c r="AP84" s="213"/>
      <c r="AQ84" s="213"/>
      <c r="AR84" s="213"/>
      <c r="AS84" s="213"/>
      <c r="AT84" s="213"/>
      <c r="AU84" s="213"/>
      <c r="AV84" s="213"/>
      <c r="AW84" s="213"/>
      <c r="AX84" s="213"/>
      <c r="AY84" s="213"/>
      <c r="AZ84" s="213"/>
      <c r="BA84" s="213"/>
      <c r="BB84" s="213"/>
      <c r="BC84" s="213"/>
      <c r="BD84" s="213"/>
      <c r="BE84" s="213"/>
      <c r="BF84" s="213"/>
      <c r="BG84" s="213"/>
      <c r="BH84" s="213"/>
    </row>
    <row r="85" spans="1:60" outlineLevel="2" x14ac:dyDescent="0.2">
      <c r="A85" s="220"/>
      <c r="B85" s="221"/>
      <c r="C85" s="248"/>
      <c r="D85" s="243"/>
      <c r="E85" s="243"/>
      <c r="F85" s="243"/>
      <c r="G85" s="243"/>
      <c r="H85" s="223"/>
      <c r="I85" s="223"/>
      <c r="J85" s="223"/>
      <c r="K85" s="223"/>
      <c r="L85" s="223"/>
      <c r="M85" s="223"/>
      <c r="N85" s="222"/>
      <c r="O85" s="222"/>
      <c r="P85" s="222"/>
      <c r="Q85" s="222"/>
      <c r="R85" s="223"/>
      <c r="S85" s="223"/>
      <c r="T85" s="223"/>
      <c r="U85" s="223"/>
      <c r="V85" s="223"/>
      <c r="W85" s="223"/>
      <c r="X85" s="223"/>
      <c r="Y85" s="223"/>
      <c r="Z85" s="213"/>
      <c r="AA85" s="213"/>
      <c r="AB85" s="213"/>
      <c r="AC85" s="213"/>
      <c r="AD85" s="213"/>
      <c r="AE85" s="213"/>
      <c r="AF85" s="213"/>
      <c r="AG85" s="213" t="s">
        <v>158</v>
      </c>
      <c r="AH85" s="213"/>
      <c r="AI85" s="213"/>
      <c r="AJ85" s="213"/>
      <c r="AK85" s="213"/>
      <c r="AL85" s="213"/>
      <c r="AM85" s="213"/>
      <c r="AN85" s="213"/>
      <c r="AO85" s="213"/>
      <c r="AP85" s="213"/>
      <c r="AQ85" s="213"/>
      <c r="AR85" s="213"/>
      <c r="AS85" s="213"/>
      <c r="AT85" s="213"/>
      <c r="AU85" s="213"/>
      <c r="AV85" s="213"/>
      <c r="AW85" s="213"/>
      <c r="AX85" s="213"/>
      <c r="AY85" s="213"/>
      <c r="AZ85" s="213"/>
      <c r="BA85" s="213"/>
      <c r="BB85" s="213"/>
      <c r="BC85" s="213"/>
      <c r="BD85" s="213"/>
      <c r="BE85" s="213"/>
      <c r="BF85" s="213"/>
      <c r="BG85" s="213"/>
      <c r="BH85" s="213"/>
    </row>
    <row r="86" spans="1:60" ht="32.6" outlineLevel="1" x14ac:dyDescent="0.2">
      <c r="A86" s="234">
        <v>20</v>
      </c>
      <c r="B86" s="235" t="s">
        <v>345</v>
      </c>
      <c r="C86" s="245" t="s">
        <v>346</v>
      </c>
      <c r="D86" s="236" t="s">
        <v>241</v>
      </c>
      <c r="E86" s="237">
        <v>2</v>
      </c>
      <c r="F86" s="238">
        <f>H86+J86</f>
        <v>0</v>
      </c>
      <c r="G86" s="238">
        <f>ROUND(E86*F86,2)</f>
        <v>0</v>
      </c>
      <c r="H86" s="239"/>
      <c r="I86" s="238">
        <f>ROUND(E86*H86,2)</f>
        <v>0</v>
      </c>
      <c r="J86" s="239"/>
      <c r="K86" s="238">
        <f>ROUND(E86*J86,2)</f>
        <v>0</v>
      </c>
      <c r="L86" s="238">
        <v>21</v>
      </c>
      <c r="M86" s="238">
        <f>G86*(1+L86/100)</f>
        <v>0</v>
      </c>
      <c r="N86" s="237">
        <v>0.21115999999999999</v>
      </c>
      <c r="O86" s="237">
        <f>ROUND(E86*N86,2)</f>
        <v>0.42</v>
      </c>
      <c r="P86" s="237">
        <v>0</v>
      </c>
      <c r="Q86" s="237">
        <f>ROUND(E86*P86,2)</f>
        <v>0</v>
      </c>
      <c r="R86" s="238" t="s">
        <v>205</v>
      </c>
      <c r="S86" s="238" t="s">
        <v>144</v>
      </c>
      <c r="T86" s="240" t="s">
        <v>206</v>
      </c>
      <c r="U86" s="223">
        <v>0.27</v>
      </c>
      <c r="V86" s="223">
        <f>ROUND(E86*U86,2)</f>
        <v>0.54</v>
      </c>
      <c r="W86" s="223"/>
      <c r="X86" s="223" t="s">
        <v>207</v>
      </c>
      <c r="Y86" s="223" t="s">
        <v>147</v>
      </c>
      <c r="Z86" s="213"/>
      <c r="AA86" s="213"/>
      <c r="AB86" s="213"/>
      <c r="AC86" s="213"/>
      <c r="AD86" s="213"/>
      <c r="AE86" s="213"/>
      <c r="AF86" s="213"/>
      <c r="AG86" s="213" t="s">
        <v>208</v>
      </c>
      <c r="AH86" s="213"/>
      <c r="AI86" s="213"/>
      <c r="AJ86" s="213"/>
      <c r="AK86" s="213"/>
      <c r="AL86" s="213"/>
      <c r="AM86" s="213"/>
      <c r="AN86" s="213"/>
      <c r="AO86" s="213"/>
      <c r="AP86" s="213"/>
      <c r="AQ86" s="213"/>
      <c r="AR86" s="213"/>
      <c r="AS86" s="213"/>
      <c r="AT86" s="213"/>
      <c r="AU86" s="213"/>
      <c r="AV86" s="213"/>
      <c r="AW86" s="213"/>
      <c r="AX86" s="213"/>
      <c r="AY86" s="213"/>
      <c r="AZ86" s="213"/>
      <c r="BA86" s="213"/>
      <c r="BB86" s="213"/>
      <c r="BC86" s="213"/>
      <c r="BD86" s="213"/>
      <c r="BE86" s="213"/>
      <c r="BF86" s="213"/>
      <c r="BG86" s="213"/>
      <c r="BH86" s="213"/>
    </row>
    <row r="87" spans="1:60" outlineLevel="2" x14ac:dyDescent="0.2">
      <c r="A87" s="220"/>
      <c r="B87" s="221"/>
      <c r="C87" s="254" t="s">
        <v>343</v>
      </c>
      <c r="D87" s="252"/>
      <c r="E87" s="252"/>
      <c r="F87" s="252"/>
      <c r="G87" s="252"/>
      <c r="H87" s="223"/>
      <c r="I87" s="223"/>
      <c r="J87" s="223"/>
      <c r="K87" s="223"/>
      <c r="L87" s="223"/>
      <c r="M87" s="223"/>
      <c r="N87" s="222"/>
      <c r="O87" s="222"/>
      <c r="P87" s="222"/>
      <c r="Q87" s="222"/>
      <c r="R87" s="223"/>
      <c r="S87" s="223"/>
      <c r="T87" s="223"/>
      <c r="U87" s="223"/>
      <c r="V87" s="223"/>
      <c r="W87" s="223"/>
      <c r="X87" s="223"/>
      <c r="Y87" s="223"/>
      <c r="Z87" s="213"/>
      <c r="AA87" s="213"/>
      <c r="AB87" s="213"/>
      <c r="AC87" s="213"/>
      <c r="AD87" s="213"/>
      <c r="AE87" s="213"/>
      <c r="AF87" s="213"/>
      <c r="AG87" s="213" t="s">
        <v>219</v>
      </c>
      <c r="AH87" s="213"/>
      <c r="AI87" s="213"/>
      <c r="AJ87" s="213"/>
      <c r="AK87" s="213"/>
      <c r="AL87" s="213"/>
      <c r="AM87" s="213"/>
      <c r="AN87" s="213"/>
      <c r="AO87" s="213"/>
      <c r="AP87" s="213"/>
      <c r="AQ87" s="213"/>
      <c r="AR87" s="213"/>
      <c r="AS87" s="213"/>
      <c r="AT87" s="213"/>
      <c r="AU87" s="213"/>
      <c r="AV87" s="213"/>
      <c r="AW87" s="213"/>
      <c r="AX87" s="213"/>
      <c r="AY87" s="213"/>
      <c r="AZ87" s="213"/>
      <c r="BA87" s="213"/>
      <c r="BB87" s="213"/>
      <c r="BC87" s="213"/>
      <c r="BD87" s="213"/>
      <c r="BE87" s="213"/>
      <c r="BF87" s="213"/>
      <c r="BG87" s="213"/>
      <c r="BH87" s="213"/>
    </row>
    <row r="88" spans="1:60" outlineLevel="2" x14ac:dyDescent="0.2">
      <c r="A88" s="220"/>
      <c r="B88" s="221"/>
      <c r="C88" s="247" t="s">
        <v>347</v>
      </c>
      <c r="D88" s="224"/>
      <c r="E88" s="225">
        <v>2</v>
      </c>
      <c r="F88" s="223"/>
      <c r="G88" s="223"/>
      <c r="H88" s="223"/>
      <c r="I88" s="223"/>
      <c r="J88" s="223"/>
      <c r="K88" s="223"/>
      <c r="L88" s="223"/>
      <c r="M88" s="223"/>
      <c r="N88" s="222"/>
      <c r="O88" s="222"/>
      <c r="P88" s="222"/>
      <c r="Q88" s="222"/>
      <c r="R88" s="223"/>
      <c r="S88" s="223"/>
      <c r="T88" s="223"/>
      <c r="U88" s="223"/>
      <c r="V88" s="223"/>
      <c r="W88" s="223"/>
      <c r="X88" s="223"/>
      <c r="Y88" s="223"/>
      <c r="Z88" s="213"/>
      <c r="AA88" s="213"/>
      <c r="AB88" s="213"/>
      <c r="AC88" s="213"/>
      <c r="AD88" s="213"/>
      <c r="AE88" s="213"/>
      <c r="AF88" s="213"/>
      <c r="AG88" s="213" t="s">
        <v>152</v>
      </c>
      <c r="AH88" s="213">
        <v>0</v>
      </c>
      <c r="AI88" s="213"/>
      <c r="AJ88" s="213"/>
      <c r="AK88" s="213"/>
      <c r="AL88" s="213"/>
      <c r="AM88" s="213"/>
      <c r="AN88" s="213"/>
      <c r="AO88" s="213"/>
      <c r="AP88" s="213"/>
      <c r="AQ88" s="213"/>
      <c r="AR88" s="213"/>
      <c r="AS88" s="213"/>
      <c r="AT88" s="213"/>
      <c r="AU88" s="213"/>
      <c r="AV88" s="213"/>
      <c r="AW88" s="213"/>
      <c r="AX88" s="213"/>
      <c r="AY88" s="213"/>
      <c r="AZ88" s="213"/>
      <c r="BA88" s="213"/>
      <c r="BB88" s="213"/>
      <c r="BC88" s="213"/>
      <c r="BD88" s="213"/>
      <c r="BE88" s="213"/>
      <c r="BF88" s="213"/>
      <c r="BG88" s="213"/>
      <c r="BH88" s="213"/>
    </row>
    <row r="89" spans="1:60" outlineLevel="2" x14ac:dyDescent="0.2">
      <c r="A89" s="220"/>
      <c r="B89" s="221"/>
      <c r="C89" s="248"/>
      <c r="D89" s="243"/>
      <c r="E89" s="243"/>
      <c r="F89" s="243"/>
      <c r="G89" s="243"/>
      <c r="H89" s="223"/>
      <c r="I89" s="223"/>
      <c r="J89" s="223"/>
      <c r="K89" s="223"/>
      <c r="L89" s="223"/>
      <c r="M89" s="223"/>
      <c r="N89" s="222"/>
      <c r="O89" s="222"/>
      <c r="P89" s="222"/>
      <c r="Q89" s="222"/>
      <c r="R89" s="223"/>
      <c r="S89" s="223"/>
      <c r="T89" s="223"/>
      <c r="U89" s="223"/>
      <c r="V89" s="223"/>
      <c r="W89" s="223"/>
      <c r="X89" s="223"/>
      <c r="Y89" s="223"/>
      <c r="Z89" s="213"/>
      <c r="AA89" s="213"/>
      <c r="AB89" s="213"/>
      <c r="AC89" s="213"/>
      <c r="AD89" s="213"/>
      <c r="AE89" s="213"/>
      <c r="AF89" s="213"/>
      <c r="AG89" s="213" t="s">
        <v>158</v>
      </c>
      <c r="AH89" s="213"/>
      <c r="AI89" s="213"/>
      <c r="AJ89" s="213"/>
      <c r="AK89" s="213"/>
      <c r="AL89" s="213"/>
      <c r="AM89" s="213"/>
      <c r="AN89" s="213"/>
      <c r="AO89" s="213"/>
      <c r="AP89" s="213"/>
      <c r="AQ89" s="213"/>
      <c r="AR89" s="213"/>
      <c r="AS89" s="213"/>
      <c r="AT89" s="213"/>
      <c r="AU89" s="213"/>
      <c r="AV89" s="213"/>
      <c r="AW89" s="213"/>
      <c r="AX89" s="213"/>
      <c r="AY89" s="213"/>
      <c r="AZ89" s="213"/>
      <c r="BA89" s="213"/>
      <c r="BB89" s="213"/>
      <c r="BC89" s="213"/>
      <c r="BD89" s="213"/>
      <c r="BE89" s="213"/>
      <c r="BF89" s="213"/>
      <c r="BG89" s="213"/>
      <c r="BH89" s="213"/>
    </row>
    <row r="90" spans="1:60" outlineLevel="1" x14ac:dyDescent="0.2">
      <c r="A90" s="234">
        <v>21</v>
      </c>
      <c r="B90" s="235" t="s">
        <v>348</v>
      </c>
      <c r="C90" s="245" t="s">
        <v>349</v>
      </c>
      <c r="D90" s="236" t="s">
        <v>216</v>
      </c>
      <c r="E90" s="237">
        <v>0.72</v>
      </c>
      <c r="F90" s="238">
        <f>H90+J90</f>
        <v>0</v>
      </c>
      <c r="G90" s="238">
        <f>ROUND(E90*F90,2)</f>
        <v>0</v>
      </c>
      <c r="H90" s="239"/>
      <c r="I90" s="238">
        <f>ROUND(E90*H90,2)</f>
        <v>0</v>
      </c>
      <c r="J90" s="239"/>
      <c r="K90" s="238">
        <f>ROUND(E90*J90,2)</f>
        <v>0</v>
      </c>
      <c r="L90" s="238">
        <v>21</v>
      </c>
      <c r="M90" s="238">
        <f>G90*(1+L90/100)</f>
        <v>0</v>
      </c>
      <c r="N90" s="237">
        <v>2.5249999999999999</v>
      </c>
      <c r="O90" s="237">
        <f>ROUND(E90*N90,2)</f>
        <v>1.82</v>
      </c>
      <c r="P90" s="237">
        <v>0</v>
      </c>
      <c r="Q90" s="237">
        <f>ROUND(E90*P90,2)</f>
        <v>0</v>
      </c>
      <c r="R90" s="238" t="s">
        <v>205</v>
      </c>
      <c r="S90" s="238" t="s">
        <v>144</v>
      </c>
      <c r="T90" s="240" t="s">
        <v>206</v>
      </c>
      <c r="U90" s="223">
        <v>1.44</v>
      </c>
      <c r="V90" s="223">
        <f>ROUND(E90*U90,2)</f>
        <v>1.04</v>
      </c>
      <c r="W90" s="223"/>
      <c r="X90" s="223" t="s">
        <v>207</v>
      </c>
      <c r="Y90" s="223" t="s">
        <v>147</v>
      </c>
      <c r="Z90" s="213"/>
      <c r="AA90" s="213"/>
      <c r="AB90" s="213"/>
      <c r="AC90" s="213"/>
      <c r="AD90" s="213"/>
      <c r="AE90" s="213"/>
      <c r="AF90" s="213"/>
      <c r="AG90" s="213" t="s">
        <v>208</v>
      </c>
      <c r="AH90" s="213"/>
      <c r="AI90" s="213"/>
      <c r="AJ90" s="213"/>
      <c r="AK90" s="213"/>
      <c r="AL90" s="213"/>
      <c r="AM90" s="213"/>
      <c r="AN90" s="213"/>
      <c r="AO90" s="213"/>
      <c r="AP90" s="213"/>
      <c r="AQ90" s="213"/>
      <c r="AR90" s="213"/>
      <c r="AS90" s="213"/>
      <c r="AT90" s="213"/>
      <c r="AU90" s="213"/>
      <c r="AV90" s="213"/>
      <c r="AW90" s="213"/>
      <c r="AX90" s="213"/>
      <c r="AY90" s="213"/>
      <c r="AZ90" s="213"/>
      <c r="BA90" s="213"/>
      <c r="BB90" s="213"/>
      <c r="BC90" s="213"/>
      <c r="BD90" s="213"/>
      <c r="BE90" s="213"/>
      <c r="BF90" s="213"/>
      <c r="BG90" s="213"/>
      <c r="BH90" s="213"/>
    </row>
    <row r="91" spans="1:60" outlineLevel="2" x14ac:dyDescent="0.2">
      <c r="A91" s="220"/>
      <c r="B91" s="221"/>
      <c r="C91" s="254" t="s">
        <v>350</v>
      </c>
      <c r="D91" s="252"/>
      <c r="E91" s="252"/>
      <c r="F91" s="252"/>
      <c r="G91" s="252"/>
      <c r="H91" s="223"/>
      <c r="I91" s="223"/>
      <c r="J91" s="223"/>
      <c r="K91" s="223"/>
      <c r="L91" s="223"/>
      <c r="M91" s="223"/>
      <c r="N91" s="222"/>
      <c r="O91" s="222"/>
      <c r="P91" s="222"/>
      <c r="Q91" s="222"/>
      <c r="R91" s="223"/>
      <c r="S91" s="223"/>
      <c r="T91" s="223"/>
      <c r="U91" s="223"/>
      <c r="V91" s="223"/>
      <c r="W91" s="223"/>
      <c r="X91" s="223"/>
      <c r="Y91" s="223"/>
      <c r="Z91" s="213"/>
      <c r="AA91" s="213"/>
      <c r="AB91" s="213"/>
      <c r="AC91" s="213"/>
      <c r="AD91" s="213"/>
      <c r="AE91" s="213"/>
      <c r="AF91" s="213"/>
      <c r="AG91" s="213" t="s">
        <v>219</v>
      </c>
      <c r="AH91" s="213"/>
      <c r="AI91" s="213"/>
      <c r="AJ91" s="213"/>
      <c r="AK91" s="213"/>
      <c r="AL91" s="213"/>
      <c r="AM91" s="213"/>
      <c r="AN91" s="213"/>
      <c r="AO91" s="213"/>
      <c r="AP91" s="213"/>
      <c r="AQ91" s="213"/>
      <c r="AR91" s="213"/>
      <c r="AS91" s="213"/>
      <c r="AT91" s="213"/>
      <c r="AU91" s="213"/>
      <c r="AV91" s="213"/>
      <c r="AW91" s="213"/>
      <c r="AX91" s="213"/>
      <c r="AY91" s="213"/>
      <c r="AZ91" s="213"/>
      <c r="BA91" s="213"/>
      <c r="BB91" s="213"/>
      <c r="BC91" s="213"/>
      <c r="BD91" s="213"/>
      <c r="BE91" s="213"/>
      <c r="BF91" s="213"/>
      <c r="BG91" s="213"/>
      <c r="BH91" s="213"/>
    </row>
    <row r="92" spans="1:60" outlineLevel="2" x14ac:dyDescent="0.2">
      <c r="A92" s="220"/>
      <c r="B92" s="221"/>
      <c r="C92" s="247" t="s">
        <v>351</v>
      </c>
      <c r="D92" s="224"/>
      <c r="E92" s="225">
        <v>0.54</v>
      </c>
      <c r="F92" s="223"/>
      <c r="G92" s="223"/>
      <c r="H92" s="223"/>
      <c r="I92" s="223"/>
      <c r="J92" s="223"/>
      <c r="K92" s="223"/>
      <c r="L92" s="223"/>
      <c r="M92" s="223"/>
      <c r="N92" s="222"/>
      <c r="O92" s="222"/>
      <c r="P92" s="222"/>
      <c r="Q92" s="222"/>
      <c r="R92" s="223"/>
      <c r="S92" s="223"/>
      <c r="T92" s="223"/>
      <c r="U92" s="223"/>
      <c r="V92" s="223"/>
      <c r="W92" s="223"/>
      <c r="X92" s="223"/>
      <c r="Y92" s="223"/>
      <c r="Z92" s="213"/>
      <c r="AA92" s="213"/>
      <c r="AB92" s="213"/>
      <c r="AC92" s="213"/>
      <c r="AD92" s="213"/>
      <c r="AE92" s="213"/>
      <c r="AF92" s="213"/>
      <c r="AG92" s="213" t="s">
        <v>152</v>
      </c>
      <c r="AH92" s="213">
        <v>0</v>
      </c>
      <c r="AI92" s="213"/>
      <c r="AJ92" s="213"/>
      <c r="AK92" s="213"/>
      <c r="AL92" s="213"/>
      <c r="AM92" s="213"/>
      <c r="AN92" s="213"/>
      <c r="AO92" s="213"/>
      <c r="AP92" s="213"/>
      <c r="AQ92" s="213"/>
      <c r="AR92" s="213"/>
      <c r="AS92" s="213"/>
      <c r="AT92" s="213"/>
      <c r="AU92" s="213"/>
      <c r="AV92" s="213"/>
      <c r="AW92" s="213"/>
      <c r="AX92" s="213"/>
      <c r="AY92" s="213"/>
      <c r="AZ92" s="213"/>
      <c r="BA92" s="213"/>
      <c r="BB92" s="213"/>
      <c r="BC92" s="213"/>
      <c r="BD92" s="213"/>
      <c r="BE92" s="213"/>
      <c r="BF92" s="213"/>
      <c r="BG92" s="213"/>
      <c r="BH92" s="213"/>
    </row>
    <row r="93" spans="1:60" outlineLevel="3" x14ac:dyDescent="0.2">
      <c r="A93" s="220"/>
      <c r="B93" s="221"/>
      <c r="C93" s="247" t="s">
        <v>352</v>
      </c>
      <c r="D93" s="224"/>
      <c r="E93" s="225">
        <v>0.18</v>
      </c>
      <c r="F93" s="223"/>
      <c r="G93" s="223"/>
      <c r="H93" s="223"/>
      <c r="I93" s="223"/>
      <c r="J93" s="223"/>
      <c r="K93" s="223"/>
      <c r="L93" s="223"/>
      <c r="M93" s="223"/>
      <c r="N93" s="222"/>
      <c r="O93" s="222"/>
      <c r="P93" s="222"/>
      <c r="Q93" s="222"/>
      <c r="R93" s="223"/>
      <c r="S93" s="223"/>
      <c r="T93" s="223"/>
      <c r="U93" s="223"/>
      <c r="V93" s="223"/>
      <c r="W93" s="223"/>
      <c r="X93" s="223"/>
      <c r="Y93" s="223"/>
      <c r="Z93" s="213"/>
      <c r="AA93" s="213"/>
      <c r="AB93" s="213"/>
      <c r="AC93" s="213"/>
      <c r="AD93" s="213"/>
      <c r="AE93" s="213"/>
      <c r="AF93" s="213"/>
      <c r="AG93" s="213" t="s">
        <v>152</v>
      </c>
      <c r="AH93" s="213">
        <v>0</v>
      </c>
      <c r="AI93" s="213"/>
      <c r="AJ93" s="213"/>
      <c r="AK93" s="213"/>
      <c r="AL93" s="213"/>
      <c r="AM93" s="213"/>
      <c r="AN93" s="213"/>
      <c r="AO93" s="213"/>
      <c r="AP93" s="213"/>
      <c r="AQ93" s="213"/>
      <c r="AR93" s="213"/>
      <c r="AS93" s="213"/>
      <c r="AT93" s="213"/>
      <c r="AU93" s="213"/>
      <c r="AV93" s="213"/>
      <c r="AW93" s="213"/>
      <c r="AX93" s="213"/>
      <c r="AY93" s="213"/>
      <c r="AZ93" s="213"/>
      <c r="BA93" s="213"/>
      <c r="BB93" s="213"/>
      <c r="BC93" s="213"/>
      <c r="BD93" s="213"/>
      <c r="BE93" s="213"/>
      <c r="BF93" s="213"/>
      <c r="BG93" s="213"/>
      <c r="BH93" s="213"/>
    </row>
    <row r="94" spans="1:60" outlineLevel="2" x14ac:dyDescent="0.2">
      <c r="A94" s="220"/>
      <c r="B94" s="221"/>
      <c r="C94" s="248"/>
      <c r="D94" s="243"/>
      <c r="E94" s="243"/>
      <c r="F94" s="243"/>
      <c r="G94" s="243"/>
      <c r="H94" s="223"/>
      <c r="I94" s="223"/>
      <c r="J94" s="223"/>
      <c r="K94" s="223"/>
      <c r="L94" s="223"/>
      <c r="M94" s="223"/>
      <c r="N94" s="222"/>
      <c r="O94" s="222"/>
      <c r="P94" s="222"/>
      <c r="Q94" s="222"/>
      <c r="R94" s="223"/>
      <c r="S94" s="223"/>
      <c r="T94" s="223"/>
      <c r="U94" s="223"/>
      <c r="V94" s="223"/>
      <c r="W94" s="223"/>
      <c r="X94" s="223"/>
      <c r="Y94" s="223"/>
      <c r="Z94" s="213"/>
      <c r="AA94" s="213"/>
      <c r="AB94" s="213"/>
      <c r="AC94" s="213"/>
      <c r="AD94" s="213"/>
      <c r="AE94" s="213"/>
      <c r="AF94" s="213"/>
      <c r="AG94" s="213" t="s">
        <v>158</v>
      </c>
      <c r="AH94" s="213"/>
      <c r="AI94" s="213"/>
      <c r="AJ94" s="213"/>
      <c r="AK94" s="213"/>
      <c r="AL94" s="213"/>
      <c r="AM94" s="213"/>
      <c r="AN94" s="213"/>
      <c r="AO94" s="213"/>
      <c r="AP94" s="213"/>
      <c r="AQ94" s="213"/>
      <c r="AR94" s="213"/>
      <c r="AS94" s="213"/>
      <c r="AT94" s="213"/>
      <c r="AU94" s="213"/>
      <c r="AV94" s="213"/>
      <c r="AW94" s="213"/>
      <c r="AX94" s="213"/>
      <c r="AY94" s="213"/>
      <c r="AZ94" s="213"/>
      <c r="BA94" s="213"/>
      <c r="BB94" s="213"/>
      <c r="BC94" s="213"/>
      <c r="BD94" s="213"/>
      <c r="BE94" s="213"/>
      <c r="BF94" s="213"/>
      <c r="BG94" s="213"/>
      <c r="BH94" s="213"/>
    </row>
    <row r="95" spans="1:60" ht="13.6" x14ac:dyDescent="0.2">
      <c r="A95" s="227" t="s">
        <v>139</v>
      </c>
      <c r="B95" s="228" t="s">
        <v>101</v>
      </c>
      <c r="C95" s="244" t="s">
        <v>102</v>
      </c>
      <c r="D95" s="229"/>
      <c r="E95" s="230"/>
      <c r="F95" s="231"/>
      <c r="G95" s="231">
        <f>SUMIF(AG96:AG98,"&lt;&gt;NOR",G96:G98)</f>
        <v>0</v>
      </c>
      <c r="H95" s="231"/>
      <c r="I95" s="231">
        <f>SUM(I96:I98)</f>
        <v>0</v>
      </c>
      <c r="J95" s="231"/>
      <c r="K95" s="231">
        <f>SUM(K96:K98)</f>
        <v>0</v>
      </c>
      <c r="L95" s="231"/>
      <c r="M95" s="231">
        <f>SUM(M96:M98)</f>
        <v>0</v>
      </c>
      <c r="N95" s="230"/>
      <c r="O95" s="230">
        <f>SUM(O96:O98)</f>
        <v>0</v>
      </c>
      <c r="P95" s="230"/>
      <c r="Q95" s="230">
        <f>SUM(Q96:Q98)</f>
        <v>0</v>
      </c>
      <c r="R95" s="231"/>
      <c r="S95" s="231"/>
      <c r="T95" s="232"/>
      <c r="U95" s="226"/>
      <c r="V95" s="226">
        <f>SUM(V96:V98)</f>
        <v>15.8</v>
      </c>
      <c r="W95" s="226"/>
      <c r="X95" s="226"/>
      <c r="Y95" s="226"/>
      <c r="AG95" t="s">
        <v>140</v>
      </c>
    </row>
    <row r="96" spans="1:60" outlineLevel="1" x14ac:dyDescent="0.2">
      <c r="A96" s="234">
        <v>22</v>
      </c>
      <c r="B96" s="235" t="s">
        <v>353</v>
      </c>
      <c r="C96" s="245" t="s">
        <v>354</v>
      </c>
      <c r="D96" s="236" t="s">
        <v>247</v>
      </c>
      <c r="E96" s="237">
        <v>40.521520000000002</v>
      </c>
      <c r="F96" s="238">
        <f>H96+J96</f>
        <v>0</v>
      </c>
      <c r="G96" s="238">
        <f>ROUND(E96*F96,2)</f>
        <v>0</v>
      </c>
      <c r="H96" s="239"/>
      <c r="I96" s="238">
        <f>ROUND(E96*H96,2)</f>
        <v>0</v>
      </c>
      <c r="J96" s="239"/>
      <c r="K96" s="238">
        <f>ROUND(E96*J96,2)</f>
        <v>0</v>
      </c>
      <c r="L96" s="238">
        <v>21</v>
      </c>
      <c r="M96" s="238">
        <f>G96*(1+L96/100)</f>
        <v>0</v>
      </c>
      <c r="N96" s="237">
        <v>0</v>
      </c>
      <c r="O96" s="237">
        <f>ROUND(E96*N96,2)</f>
        <v>0</v>
      </c>
      <c r="P96" s="237">
        <v>0</v>
      </c>
      <c r="Q96" s="237">
        <f>ROUND(E96*P96,2)</f>
        <v>0</v>
      </c>
      <c r="R96" s="238" t="s">
        <v>205</v>
      </c>
      <c r="S96" s="238" t="s">
        <v>144</v>
      </c>
      <c r="T96" s="240" t="s">
        <v>206</v>
      </c>
      <c r="U96" s="223">
        <v>0.39</v>
      </c>
      <c r="V96" s="223">
        <f>ROUND(E96*U96,2)</f>
        <v>15.8</v>
      </c>
      <c r="W96" s="223"/>
      <c r="X96" s="223" t="s">
        <v>355</v>
      </c>
      <c r="Y96" s="223" t="s">
        <v>147</v>
      </c>
      <c r="Z96" s="213"/>
      <c r="AA96" s="213"/>
      <c r="AB96" s="213"/>
      <c r="AC96" s="213"/>
      <c r="AD96" s="213"/>
      <c r="AE96" s="213"/>
      <c r="AF96" s="213"/>
      <c r="AG96" s="213" t="s">
        <v>356</v>
      </c>
      <c r="AH96" s="213"/>
      <c r="AI96" s="213"/>
      <c r="AJ96" s="213"/>
      <c r="AK96" s="213"/>
      <c r="AL96" s="213"/>
      <c r="AM96" s="213"/>
      <c r="AN96" s="213"/>
      <c r="AO96" s="213"/>
      <c r="AP96" s="213"/>
      <c r="AQ96" s="213"/>
      <c r="AR96" s="213"/>
      <c r="AS96" s="213"/>
      <c r="AT96" s="213"/>
      <c r="AU96" s="213"/>
      <c r="AV96" s="213"/>
      <c r="AW96" s="213"/>
      <c r="AX96" s="213"/>
      <c r="AY96" s="213"/>
      <c r="AZ96" s="213"/>
      <c r="BA96" s="213"/>
      <c r="BB96" s="213"/>
      <c r="BC96" s="213"/>
      <c r="BD96" s="213"/>
      <c r="BE96" s="213"/>
      <c r="BF96" s="213"/>
      <c r="BG96" s="213"/>
      <c r="BH96" s="213"/>
    </row>
    <row r="97" spans="1:60" outlineLevel="2" x14ac:dyDescent="0.2">
      <c r="A97" s="220"/>
      <c r="B97" s="221"/>
      <c r="C97" s="254" t="s">
        <v>357</v>
      </c>
      <c r="D97" s="252"/>
      <c r="E97" s="252"/>
      <c r="F97" s="252"/>
      <c r="G97" s="252"/>
      <c r="H97" s="223"/>
      <c r="I97" s="223"/>
      <c r="J97" s="223"/>
      <c r="K97" s="223"/>
      <c r="L97" s="223"/>
      <c r="M97" s="223"/>
      <c r="N97" s="222"/>
      <c r="O97" s="222"/>
      <c r="P97" s="222"/>
      <c r="Q97" s="222"/>
      <c r="R97" s="223"/>
      <c r="S97" s="223"/>
      <c r="T97" s="223"/>
      <c r="U97" s="223"/>
      <c r="V97" s="223"/>
      <c r="W97" s="223"/>
      <c r="X97" s="223"/>
      <c r="Y97" s="223"/>
      <c r="Z97" s="213"/>
      <c r="AA97" s="213"/>
      <c r="AB97" s="213"/>
      <c r="AC97" s="213"/>
      <c r="AD97" s="213"/>
      <c r="AE97" s="213"/>
      <c r="AF97" s="213"/>
      <c r="AG97" s="213" t="s">
        <v>219</v>
      </c>
      <c r="AH97" s="213"/>
      <c r="AI97" s="213"/>
      <c r="AJ97" s="213"/>
      <c r="AK97" s="213"/>
      <c r="AL97" s="213"/>
      <c r="AM97" s="213"/>
      <c r="AN97" s="213"/>
      <c r="AO97" s="213"/>
      <c r="AP97" s="213"/>
      <c r="AQ97" s="213"/>
      <c r="AR97" s="213"/>
      <c r="AS97" s="213"/>
      <c r="AT97" s="213"/>
      <c r="AU97" s="213"/>
      <c r="AV97" s="213"/>
      <c r="AW97" s="213"/>
      <c r="AX97" s="213"/>
      <c r="AY97" s="213"/>
      <c r="AZ97" s="213"/>
      <c r="BA97" s="213"/>
      <c r="BB97" s="213"/>
      <c r="BC97" s="213"/>
      <c r="BD97" s="213"/>
      <c r="BE97" s="213"/>
      <c r="BF97" s="213"/>
      <c r="BG97" s="213"/>
      <c r="BH97" s="213"/>
    </row>
    <row r="98" spans="1:60" outlineLevel="2" x14ac:dyDescent="0.2">
      <c r="A98" s="220"/>
      <c r="B98" s="221"/>
      <c r="C98" s="248"/>
      <c r="D98" s="243"/>
      <c r="E98" s="243"/>
      <c r="F98" s="243"/>
      <c r="G98" s="243"/>
      <c r="H98" s="223"/>
      <c r="I98" s="223"/>
      <c r="J98" s="223"/>
      <c r="K98" s="223"/>
      <c r="L98" s="223"/>
      <c r="M98" s="223"/>
      <c r="N98" s="222"/>
      <c r="O98" s="222"/>
      <c r="P98" s="222"/>
      <c r="Q98" s="222"/>
      <c r="R98" s="223"/>
      <c r="S98" s="223"/>
      <c r="T98" s="223"/>
      <c r="U98" s="223"/>
      <c r="V98" s="223"/>
      <c r="W98" s="223"/>
      <c r="X98" s="223"/>
      <c r="Y98" s="223"/>
      <c r="Z98" s="213"/>
      <c r="AA98" s="213"/>
      <c r="AB98" s="213"/>
      <c r="AC98" s="213"/>
      <c r="AD98" s="213"/>
      <c r="AE98" s="213"/>
      <c r="AF98" s="213"/>
      <c r="AG98" s="213" t="s">
        <v>158</v>
      </c>
      <c r="AH98" s="213"/>
      <c r="AI98" s="213"/>
      <c r="AJ98" s="213"/>
      <c r="AK98" s="213"/>
      <c r="AL98" s="213"/>
      <c r="AM98" s="213"/>
      <c r="AN98" s="213"/>
      <c r="AO98" s="213"/>
      <c r="AP98" s="213"/>
      <c r="AQ98" s="213"/>
      <c r="AR98" s="213"/>
      <c r="AS98" s="213"/>
      <c r="AT98" s="213"/>
      <c r="AU98" s="213"/>
      <c r="AV98" s="213"/>
      <c r="AW98" s="213"/>
      <c r="AX98" s="213"/>
      <c r="AY98" s="213"/>
      <c r="AZ98" s="213"/>
      <c r="BA98" s="213"/>
      <c r="BB98" s="213"/>
      <c r="BC98" s="213"/>
      <c r="BD98" s="213"/>
      <c r="BE98" s="213"/>
      <c r="BF98" s="213"/>
      <c r="BG98" s="213"/>
      <c r="BH98" s="213"/>
    </row>
    <row r="99" spans="1:60" x14ac:dyDescent="0.2">
      <c r="A99" s="3"/>
      <c r="B99" s="4"/>
      <c r="C99" s="249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AE99">
        <v>12</v>
      </c>
      <c r="AF99">
        <v>21</v>
      </c>
      <c r="AG99" t="s">
        <v>125</v>
      </c>
    </row>
    <row r="100" spans="1:60" ht="13.6" x14ac:dyDescent="0.2">
      <c r="A100" s="216"/>
      <c r="B100" s="217" t="s">
        <v>29</v>
      </c>
      <c r="C100" s="250"/>
      <c r="D100" s="218"/>
      <c r="E100" s="219"/>
      <c r="F100" s="219"/>
      <c r="G100" s="233">
        <f>G8+G22+G44+G74+G95</f>
        <v>0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AE100">
        <f>SUMIF(L7:L98,AE99,G7:G98)</f>
        <v>0</v>
      </c>
      <c r="AF100">
        <f>SUMIF(L7:L98,AF99,G7:G98)</f>
        <v>0</v>
      </c>
      <c r="AG100" t="s">
        <v>199</v>
      </c>
    </row>
    <row r="101" spans="1:60" x14ac:dyDescent="0.2">
      <c r="C101" s="251"/>
      <c r="D101" s="10"/>
      <c r="AG101" t="s">
        <v>200</v>
      </c>
    </row>
    <row r="102" spans="1:60" x14ac:dyDescent="0.2">
      <c r="D102" s="10"/>
    </row>
    <row r="103" spans="1:60" x14ac:dyDescent="0.2">
      <c r="D103" s="10"/>
    </row>
    <row r="104" spans="1:60" x14ac:dyDescent="0.2">
      <c r="D104" s="10"/>
    </row>
    <row r="105" spans="1:60" x14ac:dyDescent="0.2">
      <c r="D105" s="10"/>
    </row>
    <row r="106" spans="1:60" x14ac:dyDescent="0.2">
      <c r="D106" s="10"/>
    </row>
    <row r="107" spans="1:60" x14ac:dyDescent="0.2">
      <c r="D107" s="10"/>
    </row>
    <row r="108" spans="1:60" x14ac:dyDescent="0.2">
      <c r="D108" s="10"/>
    </row>
    <row r="109" spans="1:60" x14ac:dyDescent="0.2">
      <c r="D109" s="10"/>
    </row>
    <row r="110" spans="1:60" x14ac:dyDescent="0.2">
      <c r="D110" s="10"/>
    </row>
    <row r="111" spans="1:60" x14ac:dyDescent="0.2">
      <c r="D111" s="10"/>
    </row>
    <row r="112" spans="1:60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Hbe9GN6ennogGX3RQOQRduY612BU2+2IHxWloH0asaIIJ28sRfBoDvCf3Q/4iRJa5M2yFtNxgdbwiRypr54T9g==" saltValue="JtsBShw7sN0SJznR3F9LJw==" spinCount="100000" sheet="1" formatRows="0"/>
  <mergeCells count="43">
    <mergeCell ref="C98:G98"/>
    <mergeCell ref="C85:G85"/>
    <mergeCell ref="C87:G87"/>
    <mergeCell ref="C89:G89"/>
    <mergeCell ref="C91:G91"/>
    <mergeCell ref="C94:G94"/>
    <mergeCell ref="C97:G97"/>
    <mergeCell ref="C70:G70"/>
    <mergeCell ref="C73:G73"/>
    <mergeCell ref="C77:G77"/>
    <mergeCell ref="C79:G79"/>
    <mergeCell ref="C81:G81"/>
    <mergeCell ref="C83:G83"/>
    <mergeCell ref="C54:G54"/>
    <mergeCell ref="C56:G56"/>
    <mergeCell ref="C58:G58"/>
    <mergeCell ref="C61:G61"/>
    <mergeCell ref="C63:G63"/>
    <mergeCell ref="C66:G66"/>
    <mergeCell ref="C40:G40"/>
    <mergeCell ref="C43:G43"/>
    <mergeCell ref="C46:G46"/>
    <mergeCell ref="C48:G48"/>
    <mergeCell ref="C50:G50"/>
    <mergeCell ref="C52:G52"/>
    <mergeCell ref="C26:G26"/>
    <mergeCell ref="C28:G28"/>
    <mergeCell ref="C30:G30"/>
    <mergeCell ref="C32:G32"/>
    <mergeCell ref="C34:G34"/>
    <mergeCell ref="C37:G37"/>
    <mergeCell ref="C13:G13"/>
    <mergeCell ref="C15:G15"/>
    <mergeCell ref="C17:G17"/>
    <mergeCell ref="C19:G19"/>
    <mergeCell ref="C21:G21"/>
    <mergeCell ref="C24:G24"/>
    <mergeCell ref="A1:G1"/>
    <mergeCell ref="C2:G2"/>
    <mergeCell ref="C3:G3"/>
    <mergeCell ref="C4:G4"/>
    <mergeCell ref="C10:G10"/>
    <mergeCell ref="C11:G11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4399C-9933-4462-99F3-9E6A20943F5A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9" outlineLevelRow="3" x14ac:dyDescent="0.2"/>
  <cols>
    <col min="1" max="1" width="3.375" customWidth="1"/>
    <col min="2" max="2" width="12.5" style="177" customWidth="1"/>
    <col min="3" max="3" width="63.25" style="177" customWidth="1"/>
    <col min="4" max="4" width="4.75" customWidth="1"/>
    <col min="5" max="5" width="10.5" customWidth="1"/>
    <col min="6" max="6" width="9.75" customWidth="1"/>
    <col min="7" max="7" width="12.625" customWidth="1"/>
    <col min="14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198" t="s">
        <v>201</v>
      </c>
      <c r="B1" s="198"/>
      <c r="C1" s="198"/>
      <c r="D1" s="198"/>
      <c r="E1" s="198"/>
      <c r="F1" s="198"/>
      <c r="G1" s="198"/>
      <c r="AG1" t="s">
        <v>111</v>
      </c>
    </row>
    <row r="2" spans="1:60" ht="25" customHeight="1" x14ac:dyDescent="0.2">
      <c r="A2" s="199" t="s">
        <v>7</v>
      </c>
      <c r="B2" s="49" t="s">
        <v>44</v>
      </c>
      <c r="C2" s="202" t="s">
        <v>45</v>
      </c>
      <c r="D2" s="200"/>
      <c r="E2" s="200"/>
      <c r="F2" s="200"/>
      <c r="G2" s="201"/>
      <c r="AG2" t="s">
        <v>112</v>
      </c>
    </row>
    <row r="3" spans="1:60" ht="25" customHeight="1" x14ac:dyDescent="0.2">
      <c r="A3" s="199" t="s">
        <v>8</v>
      </c>
      <c r="B3" s="49" t="s">
        <v>62</v>
      </c>
      <c r="C3" s="202" t="s">
        <v>63</v>
      </c>
      <c r="D3" s="200"/>
      <c r="E3" s="200"/>
      <c r="F3" s="200"/>
      <c r="G3" s="201"/>
      <c r="AC3" s="177" t="s">
        <v>112</v>
      </c>
      <c r="AG3" t="s">
        <v>115</v>
      </c>
    </row>
    <row r="4" spans="1:60" ht="25" customHeight="1" x14ac:dyDescent="0.2">
      <c r="A4" s="203" t="s">
        <v>9</v>
      </c>
      <c r="B4" s="204" t="s">
        <v>68</v>
      </c>
      <c r="C4" s="205" t="s">
        <v>69</v>
      </c>
      <c r="D4" s="206"/>
      <c r="E4" s="206"/>
      <c r="F4" s="206"/>
      <c r="G4" s="207"/>
      <c r="AG4" t="s">
        <v>116</v>
      </c>
    </row>
    <row r="5" spans="1:60" x14ac:dyDescent="0.2">
      <c r="D5" s="10"/>
    </row>
    <row r="6" spans="1:60" ht="38.75" x14ac:dyDescent="0.2">
      <c r="A6" s="209" t="s">
        <v>117</v>
      </c>
      <c r="B6" s="211" t="s">
        <v>118</v>
      </c>
      <c r="C6" s="211" t="s">
        <v>119</v>
      </c>
      <c r="D6" s="210" t="s">
        <v>120</v>
      </c>
      <c r="E6" s="209" t="s">
        <v>121</v>
      </c>
      <c r="F6" s="208" t="s">
        <v>122</v>
      </c>
      <c r="G6" s="209" t="s">
        <v>29</v>
      </c>
      <c r="H6" s="212" t="s">
        <v>30</v>
      </c>
      <c r="I6" s="212" t="s">
        <v>123</v>
      </c>
      <c r="J6" s="212" t="s">
        <v>31</v>
      </c>
      <c r="K6" s="212" t="s">
        <v>124</v>
      </c>
      <c r="L6" s="212" t="s">
        <v>125</v>
      </c>
      <c r="M6" s="212" t="s">
        <v>126</v>
      </c>
      <c r="N6" s="212" t="s">
        <v>127</v>
      </c>
      <c r="O6" s="212" t="s">
        <v>128</v>
      </c>
      <c r="P6" s="212" t="s">
        <v>129</v>
      </c>
      <c r="Q6" s="212" t="s">
        <v>130</v>
      </c>
      <c r="R6" s="212" t="s">
        <v>131</v>
      </c>
      <c r="S6" s="212" t="s">
        <v>132</v>
      </c>
      <c r="T6" s="212" t="s">
        <v>133</v>
      </c>
      <c r="U6" s="212" t="s">
        <v>134</v>
      </c>
      <c r="V6" s="212" t="s">
        <v>135</v>
      </c>
      <c r="W6" s="212" t="s">
        <v>136</v>
      </c>
      <c r="X6" s="212" t="s">
        <v>137</v>
      </c>
      <c r="Y6" s="212" t="s">
        <v>138</v>
      </c>
    </row>
    <row r="7" spans="1:60" hidden="1" x14ac:dyDescent="0.2">
      <c r="A7" s="3"/>
      <c r="B7" s="4"/>
      <c r="C7" s="4"/>
      <c r="D7" s="6"/>
      <c r="E7" s="214"/>
      <c r="F7" s="215"/>
      <c r="G7" s="215"/>
      <c r="H7" s="215"/>
      <c r="I7" s="215"/>
      <c r="J7" s="215"/>
      <c r="K7" s="215"/>
      <c r="L7" s="215"/>
      <c r="M7" s="215"/>
      <c r="N7" s="214"/>
      <c r="O7" s="214"/>
      <c r="P7" s="214"/>
      <c r="Q7" s="214"/>
      <c r="R7" s="215"/>
      <c r="S7" s="215"/>
      <c r="T7" s="215"/>
      <c r="U7" s="215"/>
      <c r="V7" s="215"/>
      <c r="W7" s="215"/>
      <c r="X7" s="215"/>
      <c r="Y7" s="215"/>
    </row>
    <row r="8" spans="1:60" ht="13.6" x14ac:dyDescent="0.2">
      <c r="A8" s="227" t="s">
        <v>139</v>
      </c>
      <c r="B8" s="228" t="s">
        <v>91</v>
      </c>
      <c r="C8" s="244" t="s">
        <v>92</v>
      </c>
      <c r="D8" s="229"/>
      <c r="E8" s="230"/>
      <c r="F8" s="231"/>
      <c r="G8" s="231">
        <f>SUMIF(AG9:AG42,"&lt;&gt;NOR",G9:G42)</f>
        <v>0</v>
      </c>
      <c r="H8" s="231"/>
      <c r="I8" s="231">
        <f>SUM(I9:I42)</f>
        <v>0</v>
      </c>
      <c r="J8" s="231"/>
      <c r="K8" s="231">
        <f>SUM(K9:K42)</f>
        <v>0</v>
      </c>
      <c r="L8" s="231"/>
      <c r="M8" s="231">
        <f>SUM(M9:M42)</f>
        <v>0</v>
      </c>
      <c r="N8" s="230"/>
      <c r="O8" s="230">
        <f>SUM(O9:O42)</f>
        <v>0</v>
      </c>
      <c r="P8" s="230"/>
      <c r="Q8" s="230">
        <f>SUM(Q9:Q42)</f>
        <v>177.2</v>
      </c>
      <c r="R8" s="231"/>
      <c r="S8" s="231"/>
      <c r="T8" s="232"/>
      <c r="U8" s="226"/>
      <c r="V8" s="226">
        <f>SUM(V9:V42)</f>
        <v>76</v>
      </c>
      <c r="W8" s="226"/>
      <c r="X8" s="226"/>
      <c r="Y8" s="226"/>
      <c r="AG8" t="s">
        <v>140</v>
      </c>
    </row>
    <row r="9" spans="1:60" ht="21.75" outlineLevel="1" x14ac:dyDescent="0.2">
      <c r="A9" s="234">
        <v>1</v>
      </c>
      <c r="B9" s="235" t="s">
        <v>358</v>
      </c>
      <c r="C9" s="245" t="s">
        <v>359</v>
      </c>
      <c r="D9" s="236" t="s">
        <v>204</v>
      </c>
      <c r="E9" s="237">
        <v>206</v>
      </c>
      <c r="F9" s="238">
        <f>H9+J9</f>
        <v>0</v>
      </c>
      <c r="G9" s="238">
        <f>ROUND(E9*F9,2)</f>
        <v>0</v>
      </c>
      <c r="H9" s="239"/>
      <c r="I9" s="238">
        <f>ROUND(E9*H9,2)</f>
        <v>0</v>
      </c>
      <c r="J9" s="239"/>
      <c r="K9" s="238">
        <f>ROUND(E9*J9,2)</f>
        <v>0</v>
      </c>
      <c r="L9" s="238">
        <v>21</v>
      </c>
      <c r="M9" s="238">
        <f>G9*(1+L9/100)</f>
        <v>0</v>
      </c>
      <c r="N9" s="237">
        <v>0</v>
      </c>
      <c r="O9" s="237">
        <f>ROUND(E9*N9,2)</f>
        <v>0</v>
      </c>
      <c r="P9" s="237">
        <v>0.55000000000000004</v>
      </c>
      <c r="Q9" s="237">
        <f>ROUND(E9*P9,2)</f>
        <v>113.3</v>
      </c>
      <c r="R9" s="238" t="s">
        <v>205</v>
      </c>
      <c r="S9" s="238" t="s">
        <v>144</v>
      </c>
      <c r="T9" s="240" t="s">
        <v>144</v>
      </c>
      <c r="U9" s="223">
        <v>0.09</v>
      </c>
      <c r="V9" s="223">
        <f>ROUND(E9*U9,2)</f>
        <v>18.54</v>
      </c>
      <c r="W9" s="223"/>
      <c r="X9" s="223" t="s">
        <v>207</v>
      </c>
      <c r="Y9" s="223" t="s">
        <v>147</v>
      </c>
      <c r="Z9" s="213"/>
      <c r="AA9" s="213"/>
      <c r="AB9" s="213"/>
      <c r="AC9" s="213"/>
      <c r="AD9" s="213"/>
      <c r="AE9" s="213"/>
      <c r="AF9" s="213"/>
      <c r="AG9" s="213" t="s">
        <v>208</v>
      </c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  <c r="BH9" s="213"/>
    </row>
    <row r="10" spans="1:60" outlineLevel="2" x14ac:dyDescent="0.2">
      <c r="A10" s="220"/>
      <c r="B10" s="221"/>
      <c r="C10" s="247" t="s">
        <v>360</v>
      </c>
      <c r="D10" s="224"/>
      <c r="E10" s="225">
        <v>206</v>
      </c>
      <c r="F10" s="223"/>
      <c r="G10" s="223"/>
      <c r="H10" s="223"/>
      <c r="I10" s="223"/>
      <c r="J10" s="223"/>
      <c r="K10" s="223"/>
      <c r="L10" s="223"/>
      <c r="M10" s="223"/>
      <c r="N10" s="222"/>
      <c r="O10" s="222"/>
      <c r="P10" s="222"/>
      <c r="Q10" s="222"/>
      <c r="R10" s="223"/>
      <c r="S10" s="223"/>
      <c r="T10" s="223"/>
      <c r="U10" s="223"/>
      <c r="V10" s="223"/>
      <c r="W10" s="223"/>
      <c r="X10" s="223"/>
      <c r="Y10" s="223"/>
      <c r="Z10" s="213"/>
      <c r="AA10" s="213"/>
      <c r="AB10" s="213"/>
      <c r="AC10" s="213"/>
      <c r="AD10" s="213"/>
      <c r="AE10" s="213"/>
      <c r="AF10" s="213"/>
      <c r="AG10" s="213" t="s">
        <v>152</v>
      </c>
      <c r="AH10" s="213">
        <v>5</v>
      </c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3"/>
      <c r="BG10" s="213"/>
      <c r="BH10" s="213"/>
    </row>
    <row r="11" spans="1:60" outlineLevel="2" x14ac:dyDescent="0.2">
      <c r="A11" s="220"/>
      <c r="B11" s="221"/>
      <c r="C11" s="248"/>
      <c r="D11" s="243"/>
      <c r="E11" s="243"/>
      <c r="F11" s="243"/>
      <c r="G11" s="243"/>
      <c r="H11" s="223"/>
      <c r="I11" s="223"/>
      <c r="J11" s="223"/>
      <c r="K11" s="223"/>
      <c r="L11" s="223"/>
      <c r="M11" s="223"/>
      <c r="N11" s="222"/>
      <c r="O11" s="222"/>
      <c r="P11" s="222"/>
      <c r="Q11" s="222"/>
      <c r="R11" s="223"/>
      <c r="S11" s="223"/>
      <c r="T11" s="223"/>
      <c r="U11" s="223"/>
      <c r="V11" s="223"/>
      <c r="W11" s="223"/>
      <c r="X11" s="223"/>
      <c r="Y11" s="223"/>
      <c r="Z11" s="213"/>
      <c r="AA11" s="213"/>
      <c r="AB11" s="213"/>
      <c r="AC11" s="213"/>
      <c r="AD11" s="213"/>
      <c r="AE11" s="213"/>
      <c r="AF11" s="213"/>
      <c r="AG11" s="213" t="s">
        <v>158</v>
      </c>
      <c r="AH11" s="213"/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  <c r="BH11" s="213"/>
    </row>
    <row r="12" spans="1:60" outlineLevel="1" x14ac:dyDescent="0.2">
      <c r="A12" s="234">
        <v>2</v>
      </c>
      <c r="B12" s="235" t="s">
        <v>361</v>
      </c>
      <c r="C12" s="245" t="s">
        <v>362</v>
      </c>
      <c r="D12" s="236" t="s">
        <v>204</v>
      </c>
      <c r="E12" s="237">
        <v>180</v>
      </c>
      <c r="F12" s="238">
        <f>H12+J12</f>
        <v>0</v>
      </c>
      <c r="G12" s="238">
        <f>ROUND(E12*F12,2)</f>
        <v>0</v>
      </c>
      <c r="H12" s="239"/>
      <c r="I12" s="238">
        <f>ROUND(E12*H12,2)</f>
        <v>0</v>
      </c>
      <c r="J12" s="239"/>
      <c r="K12" s="238">
        <f>ROUND(E12*J12,2)</f>
        <v>0</v>
      </c>
      <c r="L12" s="238">
        <v>21</v>
      </c>
      <c r="M12" s="238">
        <f>G12*(1+L12/100)</f>
        <v>0</v>
      </c>
      <c r="N12" s="237">
        <v>0</v>
      </c>
      <c r="O12" s="237">
        <f>ROUND(E12*N12,2)</f>
        <v>0</v>
      </c>
      <c r="P12" s="237">
        <v>0.35499999999999998</v>
      </c>
      <c r="Q12" s="237">
        <f>ROUND(E12*P12,2)</f>
        <v>63.9</v>
      </c>
      <c r="R12" s="238" t="s">
        <v>363</v>
      </c>
      <c r="S12" s="238" t="s">
        <v>144</v>
      </c>
      <c r="T12" s="240" t="s">
        <v>144</v>
      </c>
      <c r="U12" s="223">
        <v>0.06</v>
      </c>
      <c r="V12" s="223">
        <f>ROUND(E12*U12,2)</f>
        <v>10.8</v>
      </c>
      <c r="W12" s="223"/>
      <c r="X12" s="223" t="s">
        <v>207</v>
      </c>
      <c r="Y12" s="223" t="s">
        <v>147</v>
      </c>
      <c r="Z12" s="213"/>
      <c r="AA12" s="213"/>
      <c r="AB12" s="213"/>
      <c r="AC12" s="213"/>
      <c r="AD12" s="213"/>
      <c r="AE12" s="213"/>
      <c r="AF12" s="213"/>
      <c r="AG12" s="213" t="s">
        <v>208</v>
      </c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  <c r="BH12" s="213"/>
    </row>
    <row r="13" spans="1:60" outlineLevel="2" x14ac:dyDescent="0.2">
      <c r="A13" s="220"/>
      <c r="B13" s="221"/>
      <c r="C13" s="254" t="s">
        <v>364</v>
      </c>
      <c r="D13" s="252"/>
      <c r="E13" s="252"/>
      <c r="F13" s="252"/>
      <c r="G13" s="252"/>
      <c r="H13" s="223"/>
      <c r="I13" s="223"/>
      <c r="J13" s="223"/>
      <c r="K13" s="223"/>
      <c r="L13" s="223"/>
      <c r="M13" s="223"/>
      <c r="N13" s="222"/>
      <c r="O13" s="222"/>
      <c r="P13" s="222"/>
      <c r="Q13" s="222"/>
      <c r="R13" s="223"/>
      <c r="S13" s="223"/>
      <c r="T13" s="223"/>
      <c r="U13" s="223"/>
      <c r="V13" s="223"/>
      <c r="W13" s="223"/>
      <c r="X13" s="223"/>
      <c r="Y13" s="223"/>
      <c r="Z13" s="213"/>
      <c r="AA13" s="213"/>
      <c r="AB13" s="213"/>
      <c r="AC13" s="213"/>
      <c r="AD13" s="213"/>
      <c r="AE13" s="213"/>
      <c r="AF13" s="213"/>
      <c r="AG13" s="213" t="s">
        <v>219</v>
      </c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  <c r="BH13" s="213"/>
    </row>
    <row r="14" spans="1:60" outlineLevel="2" x14ac:dyDescent="0.2">
      <c r="A14" s="220"/>
      <c r="B14" s="221"/>
      <c r="C14" s="247" t="s">
        <v>365</v>
      </c>
      <c r="D14" s="224"/>
      <c r="E14" s="225">
        <v>180</v>
      </c>
      <c r="F14" s="223"/>
      <c r="G14" s="223"/>
      <c r="H14" s="223"/>
      <c r="I14" s="223"/>
      <c r="J14" s="223"/>
      <c r="K14" s="223"/>
      <c r="L14" s="223"/>
      <c r="M14" s="223"/>
      <c r="N14" s="222"/>
      <c r="O14" s="222"/>
      <c r="P14" s="222"/>
      <c r="Q14" s="222"/>
      <c r="R14" s="223"/>
      <c r="S14" s="223"/>
      <c r="T14" s="223"/>
      <c r="U14" s="223"/>
      <c r="V14" s="223"/>
      <c r="W14" s="223"/>
      <c r="X14" s="223"/>
      <c r="Y14" s="223"/>
      <c r="Z14" s="213"/>
      <c r="AA14" s="213"/>
      <c r="AB14" s="213"/>
      <c r="AC14" s="213"/>
      <c r="AD14" s="213"/>
      <c r="AE14" s="213"/>
      <c r="AF14" s="213"/>
      <c r="AG14" s="213" t="s">
        <v>152</v>
      </c>
      <c r="AH14" s="213">
        <v>5</v>
      </c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3"/>
      <c r="BB14" s="213"/>
      <c r="BC14" s="213"/>
      <c r="BD14" s="213"/>
      <c r="BE14" s="213"/>
      <c r="BF14" s="213"/>
      <c r="BG14" s="213"/>
      <c r="BH14" s="213"/>
    </row>
    <row r="15" spans="1:60" outlineLevel="2" x14ac:dyDescent="0.2">
      <c r="A15" s="220"/>
      <c r="B15" s="221"/>
      <c r="C15" s="248"/>
      <c r="D15" s="243"/>
      <c r="E15" s="243"/>
      <c r="F15" s="243"/>
      <c r="G15" s="243"/>
      <c r="H15" s="223"/>
      <c r="I15" s="223"/>
      <c r="J15" s="223"/>
      <c r="K15" s="223"/>
      <c r="L15" s="223"/>
      <c r="M15" s="223"/>
      <c r="N15" s="222"/>
      <c r="O15" s="222"/>
      <c r="P15" s="222"/>
      <c r="Q15" s="222"/>
      <c r="R15" s="223"/>
      <c r="S15" s="223"/>
      <c r="T15" s="223"/>
      <c r="U15" s="223"/>
      <c r="V15" s="223"/>
      <c r="W15" s="223"/>
      <c r="X15" s="223"/>
      <c r="Y15" s="223"/>
      <c r="Z15" s="213"/>
      <c r="AA15" s="213"/>
      <c r="AB15" s="213"/>
      <c r="AC15" s="213"/>
      <c r="AD15" s="213"/>
      <c r="AE15" s="213"/>
      <c r="AF15" s="213"/>
      <c r="AG15" s="213" t="s">
        <v>158</v>
      </c>
      <c r="AH15" s="213"/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</row>
    <row r="16" spans="1:60" outlineLevel="1" x14ac:dyDescent="0.2">
      <c r="A16" s="234">
        <v>3</v>
      </c>
      <c r="B16" s="235" t="s">
        <v>366</v>
      </c>
      <c r="C16" s="245" t="s">
        <v>367</v>
      </c>
      <c r="D16" s="236" t="s">
        <v>216</v>
      </c>
      <c r="E16" s="237">
        <v>30.9</v>
      </c>
      <c r="F16" s="238">
        <f>H16+J16</f>
        <v>0</v>
      </c>
      <c r="G16" s="238">
        <f>ROUND(E16*F16,2)</f>
        <v>0</v>
      </c>
      <c r="H16" s="239"/>
      <c r="I16" s="238">
        <f>ROUND(E16*H16,2)</f>
        <v>0</v>
      </c>
      <c r="J16" s="239"/>
      <c r="K16" s="238">
        <f>ROUND(E16*J16,2)</f>
        <v>0</v>
      </c>
      <c r="L16" s="238">
        <v>21</v>
      </c>
      <c r="M16" s="238">
        <f>G16*(1+L16/100)</f>
        <v>0</v>
      </c>
      <c r="N16" s="237">
        <v>0</v>
      </c>
      <c r="O16" s="237">
        <f>ROUND(E16*N16,2)</f>
        <v>0</v>
      </c>
      <c r="P16" s="237">
        <v>0</v>
      </c>
      <c r="Q16" s="237">
        <f>ROUND(E16*P16,2)</f>
        <v>0</v>
      </c>
      <c r="R16" s="238" t="s">
        <v>217</v>
      </c>
      <c r="S16" s="238" t="s">
        <v>144</v>
      </c>
      <c r="T16" s="240" t="s">
        <v>144</v>
      </c>
      <c r="U16" s="223">
        <v>0.03</v>
      </c>
      <c r="V16" s="223">
        <f>ROUND(E16*U16,2)</f>
        <v>0.93</v>
      </c>
      <c r="W16" s="223"/>
      <c r="X16" s="223" t="s">
        <v>207</v>
      </c>
      <c r="Y16" s="223" t="s">
        <v>147</v>
      </c>
      <c r="Z16" s="213"/>
      <c r="AA16" s="213"/>
      <c r="AB16" s="213"/>
      <c r="AC16" s="213"/>
      <c r="AD16" s="213"/>
      <c r="AE16" s="213"/>
      <c r="AF16" s="213"/>
      <c r="AG16" s="213" t="s">
        <v>208</v>
      </c>
      <c r="AH16" s="213"/>
      <c r="AI16" s="213"/>
      <c r="AJ16" s="213"/>
      <c r="AK16" s="213"/>
      <c r="AL16" s="213"/>
      <c r="AM16" s="213"/>
      <c r="AN16" s="213"/>
      <c r="AO16" s="213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13"/>
      <c r="BB16" s="213"/>
      <c r="BC16" s="213"/>
      <c r="BD16" s="213"/>
      <c r="BE16" s="213"/>
      <c r="BF16" s="213"/>
      <c r="BG16" s="213"/>
      <c r="BH16" s="213"/>
    </row>
    <row r="17" spans="1:60" outlineLevel="2" x14ac:dyDescent="0.2">
      <c r="A17" s="220"/>
      <c r="B17" s="221"/>
      <c r="C17" s="254" t="s">
        <v>368</v>
      </c>
      <c r="D17" s="252"/>
      <c r="E17" s="252"/>
      <c r="F17" s="252"/>
      <c r="G17" s="252"/>
      <c r="H17" s="223"/>
      <c r="I17" s="223"/>
      <c r="J17" s="223"/>
      <c r="K17" s="223"/>
      <c r="L17" s="223"/>
      <c r="M17" s="223"/>
      <c r="N17" s="222"/>
      <c r="O17" s="222"/>
      <c r="P17" s="222"/>
      <c r="Q17" s="222"/>
      <c r="R17" s="223"/>
      <c r="S17" s="223"/>
      <c r="T17" s="223"/>
      <c r="U17" s="223"/>
      <c r="V17" s="223"/>
      <c r="W17" s="223"/>
      <c r="X17" s="223"/>
      <c r="Y17" s="223"/>
      <c r="Z17" s="213"/>
      <c r="AA17" s="213"/>
      <c r="AB17" s="213"/>
      <c r="AC17" s="213"/>
      <c r="AD17" s="213"/>
      <c r="AE17" s="213"/>
      <c r="AF17" s="213"/>
      <c r="AG17" s="213" t="s">
        <v>219</v>
      </c>
      <c r="AH17" s="213"/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41" t="str">
        <f>C17</f>
        <v>nebo lesní půdy, s vodorovným přemístěním na hromady v místě upotřebení nebo na dočasné či trvalé skládky se složením</v>
      </c>
      <c r="BB17" s="213"/>
      <c r="BC17" s="213"/>
      <c r="BD17" s="213"/>
      <c r="BE17" s="213"/>
      <c r="BF17" s="213"/>
      <c r="BG17" s="213"/>
      <c r="BH17" s="213"/>
    </row>
    <row r="18" spans="1:60" ht="21.75" outlineLevel="2" x14ac:dyDescent="0.2">
      <c r="A18" s="220"/>
      <c r="B18" s="221"/>
      <c r="C18" s="247" t="s">
        <v>369</v>
      </c>
      <c r="D18" s="224"/>
      <c r="E18" s="225">
        <v>30.9</v>
      </c>
      <c r="F18" s="223"/>
      <c r="G18" s="223"/>
      <c r="H18" s="223"/>
      <c r="I18" s="223"/>
      <c r="J18" s="223"/>
      <c r="K18" s="223"/>
      <c r="L18" s="223"/>
      <c r="M18" s="223"/>
      <c r="N18" s="222"/>
      <c r="O18" s="222"/>
      <c r="P18" s="222"/>
      <c r="Q18" s="222"/>
      <c r="R18" s="223"/>
      <c r="S18" s="223"/>
      <c r="T18" s="223"/>
      <c r="U18" s="223"/>
      <c r="V18" s="223"/>
      <c r="W18" s="223"/>
      <c r="X18" s="223"/>
      <c r="Y18" s="223"/>
      <c r="Z18" s="213"/>
      <c r="AA18" s="213"/>
      <c r="AB18" s="213"/>
      <c r="AC18" s="213"/>
      <c r="AD18" s="213"/>
      <c r="AE18" s="213"/>
      <c r="AF18" s="213"/>
      <c r="AG18" s="213" t="s">
        <v>152</v>
      </c>
      <c r="AH18" s="213">
        <v>0</v>
      </c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3"/>
      <c r="BB18" s="213"/>
      <c r="BC18" s="213"/>
      <c r="BD18" s="213"/>
      <c r="BE18" s="213"/>
      <c r="BF18" s="213"/>
      <c r="BG18" s="213"/>
      <c r="BH18" s="213"/>
    </row>
    <row r="19" spans="1:60" outlineLevel="2" x14ac:dyDescent="0.2">
      <c r="A19" s="220"/>
      <c r="B19" s="221"/>
      <c r="C19" s="248"/>
      <c r="D19" s="243"/>
      <c r="E19" s="243"/>
      <c r="F19" s="243"/>
      <c r="G19" s="243"/>
      <c r="H19" s="223"/>
      <c r="I19" s="223"/>
      <c r="J19" s="223"/>
      <c r="K19" s="223"/>
      <c r="L19" s="223"/>
      <c r="M19" s="223"/>
      <c r="N19" s="222"/>
      <c r="O19" s="222"/>
      <c r="P19" s="222"/>
      <c r="Q19" s="222"/>
      <c r="R19" s="223"/>
      <c r="S19" s="223"/>
      <c r="T19" s="223"/>
      <c r="U19" s="223"/>
      <c r="V19" s="223"/>
      <c r="W19" s="223"/>
      <c r="X19" s="223"/>
      <c r="Y19" s="223"/>
      <c r="Z19" s="213"/>
      <c r="AA19" s="213"/>
      <c r="AB19" s="213"/>
      <c r="AC19" s="213"/>
      <c r="AD19" s="213"/>
      <c r="AE19" s="213"/>
      <c r="AF19" s="213"/>
      <c r="AG19" s="213" t="s">
        <v>158</v>
      </c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213"/>
      <c r="BB19" s="213"/>
      <c r="BC19" s="213"/>
      <c r="BD19" s="213"/>
      <c r="BE19" s="213"/>
      <c r="BF19" s="213"/>
      <c r="BG19" s="213"/>
      <c r="BH19" s="213"/>
    </row>
    <row r="20" spans="1:60" outlineLevel="1" x14ac:dyDescent="0.2">
      <c r="A20" s="234">
        <v>4</v>
      </c>
      <c r="B20" s="235" t="s">
        <v>370</v>
      </c>
      <c r="C20" s="245" t="s">
        <v>371</v>
      </c>
      <c r="D20" s="236" t="s">
        <v>216</v>
      </c>
      <c r="E20" s="237">
        <v>51.5</v>
      </c>
      <c r="F20" s="238">
        <f>H20+J20</f>
        <v>0</v>
      </c>
      <c r="G20" s="238">
        <f>ROUND(E20*F20,2)</f>
        <v>0</v>
      </c>
      <c r="H20" s="239"/>
      <c r="I20" s="238">
        <f>ROUND(E20*H20,2)</f>
        <v>0</v>
      </c>
      <c r="J20" s="239"/>
      <c r="K20" s="238">
        <f>ROUND(E20*J20,2)</f>
        <v>0</v>
      </c>
      <c r="L20" s="238">
        <v>21</v>
      </c>
      <c r="M20" s="238">
        <f>G20*(1+L20/100)</f>
        <v>0</v>
      </c>
      <c r="N20" s="237">
        <v>0</v>
      </c>
      <c r="O20" s="237">
        <f>ROUND(E20*N20,2)</f>
        <v>0</v>
      </c>
      <c r="P20" s="237">
        <v>0</v>
      </c>
      <c r="Q20" s="237">
        <f>ROUND(E20*P20,2)</f>
        <v>0</v>
      </c>
      <c r="R20" s="238" t="s">
        <v>217</v>
      </c>
      <c r="S20" s="238" t="s">
        <v>144</v>
      </c>
      <c r="T20" s="240" t="s">
        <v>144</v>
      </c>
      <c r="U20" s="223">
        <v>0.12</v>
      </c>
      <c r="V20" s="223">
        <f>ROUND(E20*U20,2)</f>
        <v>6.18</v>
      </c>
      <c r="W20" s="223"/>
      <c r="X20" s="223" t="s">
        <v>207</v>
      </c>
      <c r="Y20" s="223" t="s">
        <v>147</v>
      </c>
      <c r="Z20" s="213"/>
      <c r="AA20" s="213"/>
      <c r="AB20" s="213"/>
      <c r="AC20" s="213"/>
      <c r="AD20" s="213"/>
      <c r="AE20" s="213"/>
      <c r="AF20" s="213"/>
      <c r="AG20" s="213" t="s">
        <v>208</v>
      </c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  <c r="BB20" s="213"/>
      <c r="BC20" s="213"/>
      <c r="BD20" s="213"/>
      <c r="BE20" s="213"/>
      <c r="BF20" s="213"/>
      <c r="BG20" s="213"/>
      <c r="BH20" s="213"/>
    </row>
    <row r="21" spans="1:60" ht="32.6" outlineLevel="2" x14ac:dyDescent="0.2">
      <c r="A21" s="220"/>
      <c r="B21" s="221"/>
      <c r="C21" s="254" t="s">
        <v>372</v>
      </c>
      <c r="D21" s="252"/>
      <c r="E21" s="252"/>
      <c r="F21" s="252"/>
      <c r="G21" s="252"/>
      <c r="H21" s="223"/>
      <c r="I21" s="223"/>
      <c r="J21" s="223"/>
      <c r="K21" s="223"/>
      <c r="L21" s="223"/>
      <c r="M21" s="223"/>
      <c r="N21" s="222"/>
      <c r="O21" s="222"/>
      <c r="P21" s="222"/>
      <c r="Q21" s="222"/>
      <c r="R21" s="223"/>
      <c r="S21" s="223"/>
      <c r="T21" s="223"/>
      <c r="U21" s="223"/>
      <c r="V21" s="223"/>
      <c r="W21" s="223"/>
      <c r="X21" s="223"/>
      <c r="Y21" s="223"/>
      <c r="Z21" s="213"/>
      <c r="AA21" s="213"/>
      <c r="AB21" s="213"/>
      <c r="AC21" s="213"/>
      <c r="AD21" s="213"/>
      <c r="AE21" s="213"/>
      <c r="AF21" s="213"/>
      <c r="AG21" s="213" t="s">
        <v>219</v>
      </c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41" t="str">
        <f>C21</f>
        <v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v>
      </c>
      <c r="BB21" s="213"/>
      <c r="BC21" s="213"/>
      <c r="BD21" s="213"/>
      <c r="BE21" s="213"/>
      <c r="BF21" s="213"/>
      <c r="BG21" s="213"/>
      <c r="BH21" s="213"/>
    </row>
    <row r="22" spans="1:60" ht="21.75" outlineLevel="2" x14ac:dyDescent="0.2">
      <c r="A22" s="220"/>
      <c r="B22" s="221"/>
      <c r="C22" s="247" t="s">
        <v>373</v>
      </c>
      <c r="D22" s="224"/>
      <c r="E22" s="225">
        <v>51.5</v>
      </c>
      <c r="F22" s="223"/>
      <c r="G22" s="223"/>
      <c r="H22" s="223"/>
      <c r="I22" s="223"/>
      <c r="J22" s="223"/>
      <c r="K22" s="223"/>
      <c r="L22" s="223"/>
      <c r="M22" s="223"/>
      <c r="N22" s="222"/>
      <c r="O22" s="222"/>
      <c r="P22" s="222"/>
      <c r="Q22" s="222"/>
      <c r="R22" s="223"/>
      <c r="S22" s="223"/>
      <c r="T22" s="223"/>
      <c r="U22" s="223"/>
      <c r="V22" s="223"/>
      <c r="W22" s="223"/>
      <c r="X22" s="223"/>
      <c r="Y22" s="223"/>
      <c r="Z22" s="213"/>
      <c r="AA22" s="213"/>
      <c r="AB22" s="213"/>
      <c r="AC22" s="213"/>
      <c r="AD22" s="213"/>
      <c r="AE22" s="213"/>
      <c r="AF22" s="213"/>
      <c r="AG22" s="213" t="s">
        <v>152</v>
      </c>
      <c r="AH22" s="213">
        <v>0</v>
      </c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3"/>
      <c r="BB22" s="213"/>
      <c r="BC22" s="213"/>
      <c r="BD22" s="213"/>
      <c r="BE22" s="213"/>
      <c r="BF22" s="213"/>
      <c r="BG22" s="213"/>
      <c r="BH22" s="213"/>
    </row>
    <row r="23" spans="1:60" outlineLevel="2" x14ac:dyDescent="0.2">
      <c r="A23" s="220"/>
      <c r="B23" s="221"/>
      <c r="C23" s="248"/>
      <c r="D23" s="243"/>
      <c r="E23" s="243"/>
      <c r="F23" s="243"/>
      <c r="G23" s="243"/>
      <c r="H23" s="223"/>
      <c r="I23" s="223"/>
      <c r="J23" s="223"/>
      <c r="K23" s="223"/>
      <c r="L23" s="223"/>
      <c r="M23" s="223"/>
      <c r="N23" s="222"/>
      <c r="O23" s="222"/>
      <c r="P23" s="222"/>
      <c r="Q23" s="222"/>
      <c r="R23" s="223"/>
      <c r="S23" s="223"/>
      <c r="T23" s="223"/>
      <c r="U23" s="223"/>
      <c r="V23" s="223"/>
      <c r="W23" s="223"/>
      <c r="X23" s="223"/>
      <c r="Y23" s="223"/>
      <c r="Z23" s="213"/>
      <c r="AA23" s="213"/>
      <c r="AB23" s="213"/>
      <c r="AC23" s="213"/>
      <c r="AD23" s="213"/>
      <c r="AE23" s="213"/>
      <c r="AF23" s="213"/>
      <c r="AG23" s="213" t="s">
        <v>158</v>
      </c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13"/>
      <c r="BB23" s="213"/>
      <c r="BC23" s="213"/>
      <c r="BD23" s="213"/>
      <c r="BE23" s="213"/>
      <c r="BF23" s="213"/>
      <c r="BG23" s="213"/>
      <c r="BH23" s="213"/>
    </row>
    <row r="24" spans="1:60" outlineLevel="1" x14ac:dyDescent="0.2">
      <c r="A24" s="234">
        <v>5</v>
      </c>
      <c r="B24" s="235" t="s">
        <v>374</v>
      </c>
      <c r="C24" s="245" t="s">
        <v>375</v>
      </c>
      <c r="D24" s="236" t="s">
        <v>216</v>
      </c>
      <c r="E24" s="237">
        <v>51.5</v>
      </c>
      <c r="F24" s="238">
        <f>H24+J24</f>
        <v>0</v>
      </c>
      <c r="G24" s="238">
        <f>ROUND(E24*F24,2)</f>
        <v>0</v>
      </c>
      <c r="H24" s="239"/>
      <c r="I24" s="238">
        <f>ROUND(E24*H24,2)</f>
        <v>0</v>
      </c>
      <c r="J24" s="239"/>
      <c r="K24" s="238">
        <f>ROUND(E24*J24,2)</f>
        <v>0</v>
      </c>
      <c r="L24" s="238">
        <v>21</v>
      </c>
      <c r="M24" s="238">
        <f>G24*(1+L24/100)</f>
        <v>0</v>
      </c>
      <c r="N24" s="237">
        <v>0</v>
      </c>
      <c r="O24" s="237">
        <f>ROUND(E24*N24,2)</f>
        <v>0</v>
      </c>
      <c r="P24" s="237">
        <v>0</v>
      </c>
      <c r="Q24" s="237">
        <f>ROUND(E24*P24,2)</f>
        <v>0</v>
      </c>
      <c r="R24" s="238" t="s">
        <v>217</v>
      </c>
      <c r="S24" s="238" t="s">
        <v>144</v>
      </c>
      <c r="T24" s="240" t="s">
        <v>144</v>
      </c>
      <c r="U24" s="223">
        <v>0.04</v>
      </c>
      <c r="V24" s="223">
        <f>ROUND(E24*U24,2)</f>
        <v>2.06</v>
      </c>
      <c r="W24" s="223"/>
      <c r="X24" s="223" t="s">
        <v>207</v>
      </c>
      <c r="Y24" s="223" t="s">
        <v>147</v>
      </c>
      <c r="Z24" s="213"/>
      <c r="AA24" s="213"/>
      <c r="AB24" s="213"/>
      <c r="AC24" s="213"/>
      <c r="AD24" s="213"/>
      <c r="AE24" s="213"/>
      <c r="AF24" s="213"/>
      <c r="AG24" s="213" t="s">
        <v>208</v>
      </c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3"/>
      <c r="BB24" s="213"/>
      <c r="BC24" s="213"/>
      <c r="BD24" s="213"/>
      <c r="BE24" s="213"/>
      <c r="BF24" s="213"/>
      <c r="BG24" s="213"/>
      <c r="BH24" s="213"/>
    </row>
    <row r="25" spans="1:60" ht="32.6" outlineLevel="2" x14ac:dyDescent="0.2">
      <c r="A25" s="220"/>
      <c r="B25" s="221"/>
      <c r="C25" s="254" t="s">
        <v>372</v>
      </c>
      <c r="D25" s="252"/>
      <c r="E25" s="252"/>
      <c r="F25" s="252"/>
      <c r="G25" s="252"/>
      <c r="H25" s="223"/>
      <c r="I25" s="223"/>
      <c r="J25" s="223"/>
      <c r="K25" s="223"/>
      <c r="L25" s="223"/>
      <c r="M25" s="223"/>
      <c r="N25" s="222"/>
      <c r="O25" s="222"/>
      <c r="P25" s="222"/>
      <c r="Q25" s="222"/>
      <c r="R25" s="223"/>
      <c r="S25" s="223"/>
      <c r="T25" s="223"/>
      <c r="U25" s="223"/>
      <c r="V25" s="223"/>
      <c r="W25" s="223"/>
      <c r="X25" s="223"/>
      <c r="Y25" s="223"/>
      <c r="Z25" s="213"/>
      <c r="AA25" s="213"/>
      <c r="AB25" s="213"/>
      <c r="AC25" s="213"/>
      <c r="AD25" s="213"/>
      <c r="AE25" s="213"/>
      <c r="AF25" s="213"/>
      <c r="AG25" s="213" t="s">
        <v>219</v>
      </c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41" t="str">
        <f>C25</f>
        <v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v>
      </c>
      <c r="BB25" s="213"/>
      <c r="BC25" s="213"/>
      <c r="BD25" s="213"/>
      <c r="BE25" s="213"/>
      <c r="BF25" s="213"/>
      <c r="BG25" s="213"/>
      <c r="BH25" s="213"/>
    </row>
    <row r="26" spans="1:60" outlineLevel="2" x14ac:dyDescent="0.2">
      <c r="A26" s="220"/>
      <c r="B26" s="221"/>
      <c r="C26" s="247" t="s">
        <v>376</v>
      </c>
      <c r="D26" s="224"/>
      <c r="E26" s="225">
        <v>51.5</v>
      </c>
      <c r="F26" s="223"/>
      <c r="G26" s="223"/>
      <c r="H26" s="223"/>
      <c r="I26" s="223"/>
      <c r="J26" s="223"/>
      <c r="K26" s="223"/>
      <c r="L26" s="223"/>
      <c r="M26" s="223"/>
      <c r="N26" s="222"/>
      <c r="O26" s="222"/>
      <c r="P26" s="222"/>
      <c r="Q26" s="222"/>
      <c r="R26" s="223"/>
      <c r="S26" s="223"/>
      <c r="T26" s="223"/>
      <c r="U26" s="223"/>
      <c r="V26" s="223"/>
      <c r="W26" s="223"/>
      <c r="X26" s="223"/>
      <c r="Y26" s="223"/>
      <c r="Z26" s="213"/>
      <c r="AA26" s="213"/>
      <c r="AB26" s="213"/>
      <c r="AC26" s="213"/>
      <c r="AD26" s="213"/>
      <c r="AE26" s="213"/>
      <c r="AF26" s="213"/>
      <c r="AG26" s="213" t="s">
        <v>152</v>
      </c>
      <c r="AH26" s="213">
        <v>5</v>
      </c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213"/>
      <c r="BF26" s="213"/>
      <c r="BG26" s="213"/>
      <c r="BH26" s="213"/>
    </row>
    <row r="27" spans="1:60" outlineLevel="2" x14ac:dyDescent="0.2">
      <c r="A27" s="220"/>
      <c r="B27" s="221"/>
      <c r="C27" s="248"/>
      <c r="D27" s="243"/>
      <c r="E27" s="243"/>
      <c r="F27" s="243"/>
      <c r="G27" s="243"/>
      <c r="H27" s="223"/>
      <c r="I27" s="223"/>
      <c r="J27" s="223"/>
      <c r="K27" s="223"/>
      <c r="L27" s="223"/>
      <c r="M27" s="223"/>
      <c r="N27" s="222"/>
      <c r="O27" s="222"/>
      <c r="P27" s="222"/>
      <c r="Q27" s="222"/>
      <c r="R27" s="223"/>
      <c r="S27" s="223"/>
      <c r="T27" s="223"/>
      <c r="U27" s="223"/>
      <c r="V27" s="223"/>
      <c r="W27" s="223"/>
      <c r="X27" s="223"/>
      <c r="Y27" s="223"/>
      <c r="Z27" s="213"/>
      <c r="AA27" s="213"/>
      <c r="AB27" s="213"/>
      <c r="AC27" s="213"/>
      <c r="AD27" s="213"/>
      <c r="AE27" s="213"/>
      <c r="AF27" s="213"/>
      <c r="AG27" s="213" t="s">
        <v>158</v>
      </c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13"/>
      <c r="BF27" s="213"/>
      <c r="BG27" s="213"/>
      <c r="BH27" s="213"/>
    </row>
    <row r="28" spans="1:60" outlineLevel="1" x14ac:dyDescent="0.2">
      <c r="A28" s="234">
        <v>6</v>
      </c>
      <c r="B28" s="235" t="s">
        <v>232</v>
      </c>
      <c r="C28" s="245" t="s">
        <v>233</v>
      </c>
      <c r="D28" s="236" t="s">
        <v>216</v>
      </c>
      <c r="E28" s="237">
        <v>82.4</v>
      </c>
      <c r="F28" s="238">
        <f>H28+J28</f>
        <v>0</v>
      </c>
      <c r="G28" s="238">
        <f>ROUND(E28*F28,2)</f>
        <v>0</v>
      </c>
      <c r="H28" s="239"/>
      <c r="I28" s="238">
        <f>ROUND(E28*H28,2)</f>
        <v>0</v>
      </c>
      <c r="J28" s="239"/>
      <c r="K28" s="238">
        <f>ROUND(E28*J28,2)</f>
        <v>0</v>
      </c>
      <c r="L28" s="238">
        <v>21</v>
      </c>
      <c r="M28" s="238">
        <f>G28*(1+L28/100)</f>
        <v>0</v>
      </c>
      <c r="N28" s="237">
        <v>0</v>
      </c>
      <c r="O28" s="237">
        <f>ROUND(E28*N28,2)</f>
        <v>0</v>
      </c>
      <c r="P28" s="237">
        <v>0</v>
      </c>
      <c r="Q28" s="237">
        <f>ROUND(E28*P28,2)</f>
        <v>0</v>
      </c>
      <c r="R28" s="238" t="s">
        <v>217</v>
      </c>
      <c r="S28" s="238" t="s">
        <v>144</v>
      </c>
      <c r="T28" s="240" t="s">
        <v>144</v>
      </c>
      <c r="U28" s="223">
        <v>0.03</v>
      </c>
      <c r="V28" s="223">
        <f>ROUND(E28*U28,2)</f>
        <v>2.4700000000000002</v>
      </c>
      <c r="W28" s="223"/>
      <c r="X28" s="223" t="s">
        <v>207</v>
      </c>
      <c r="Y28" s="223" t="s">
        <v>147</v>
      </c>
      <c r="Z28" s="213"/>
      <c r="AA28" s="213"/>
      <c r="AB28" s="213"/>
      <c r="AC28" s="213"/>
      <c r="AD28" s="213"/>
      <c r="AE28" s="213"/>
      <c r="AF28" s="213"/>
      <c r="AG28" s="213" t="s">
        <v>208</v>
      </c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</row>
    <row r="29" spans="1:60" outlineLevel="2" x14ac:dyDescent="0.2">
      <c r="A29" s="220"/>
      <c r="B29" s="221"/>
      <c r="C29" s="246" t="s">
        <v>234</v>
      </c>
      <c r="D29" s="242"/>
      <c r="E29" s="242"/>
      <c r="F29" s="242"/>
      <c r="G29" s="242"/>
      <c r="H29" s="223"/>
      <c r="I29" s="223"/>
      <c r="J29" s="223"/>
      <c r="K29" s="223"/>
      <c r="L29" s="223"/>
      <c r="M29" s="223"/>
      <c r="N29" s="222"/>
      <c r="O29" s="222"/>
      <c r="P29" s="222"/>
      <c r="Q29" s="222"/>
      <c r="R29" s="223"/>
      <c r="S29" s="223"/>
      <c r="T29" s="223"/>
      <c r="U29" s="223"/>
      <c r="V29" s="223"/>
      <c r="W29" s="223"/>
      <c r="X29" s="223"/>
      <c r="Y29" s="223"/>
      <c r="Z29" s="213"/>
      <c r="AA29" s="213"/>
      <c r="AB29" s="213"/>
      <c r="AC29" s="213"/>
      <c r="AD29" s="213"/>
      <c r="AE29" s="213"/>
      <c r="AF29" s="213"/>
      <c r="AG29" s="213" t="s">
        <v>150</v>
      </c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41" t="str">
        <f>C29</f>
        <v>Uložení sypaniny do násypů nebo na skládku s rozprostřením sypaniny ve vrstvách a s hrubým urovnáním.</v>
      </c>
      <c r="BB29" s="213"/>
      <c r="BC29" s="213"/>
      <c r="BD29" s="213"/>
      <c r="BE29" s="213"/>
      <c r="BF29" s="213"/>
      <c r="BG29" s="213"/>
      <c r="BH29" s="213"/>
    </row>
    <row r="30" spans="1:60" outlineLevel="2" x14ac:dyDescent="0.2">
      <c r="A30" s="220"/>
      <c r="B30" s="221"/>
      <c r="C30" s="247" t="s">
        <v>377</v>
      </c>
      <c r="D30" s="224"/>
      <c r="E30" s="225"/>
      <c r="F30" s="223"/>
      <c r="G30" s="223"/>
      <c r="H30" s="223"/>
      <c r="I30" s="223"/>
      <c r="J30" s="223"/>
      <c r="K30" s="223"/>
      <c r="L30" s="223"/>
      <c r="M30" s="223"/>
      <c r="N30" s="222"/>
      <c r="O30" s="222"/>
      <c r="P30" s="222"/>
      <c r="Q30" s="222"/>
      <c r="R30" s="223"/>
      <c r="S30" s="223"/>
      <c r="T30" s="223"/>
      <c r="U30" s="223"/>
      <c r="V30" s="223"/>
      <c r="W30" s="223"/>
      <c r="X30" s="223"/>
      <c r="Y30" s="223"/>
      <c r="Z30" s="213"/>
      <c r="AA30" s="213"/>
      <c r="AB30" s="213"/>
      <c r="AC30" s="213"/>
      <c r="AD30" s="213"/>
      <c r="AE30" s="213"/>
      <c r="AF30" s="213"/>
      <c r="AG30" s="213" t="s">
        <v>152</v>
      </c>
      <c r="AH30" s="213">
        <v>0</v>
      </c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</row>
    <row r="31" spans="1:60" outlineLevel="3" x14ac:dyDescent="0.2">
      <c r="A31" s="220"/>
      <c r="B31" s="221"/>
      <c r="C31" s="247" t="s">
        <v>378</v>
      </c>
      <c r="D31" s="224"/>
      <c r="E31" s="225">
        <v>30.9</v>
      </c>
      <c r="F31" s="223"/>
      <c r="G31" s="223"/>
      <c r="H31" s="223"/>
      <c r="I31" s="223"/>
      <c r="J31" s="223"/>
      <c r="K31" s="223"/>
      <c r="L31" s="223"/>
      <c r="M31" s="223"/>
      <c r="N31" s="222"/>
      <c r="O31" s="222"/>
      <c r="P31" s="222"/>
      <c r="Q31" s="222"/>
      <c r="R31" s="223"/>
      <c r="S31" s="223"/>
      <c r="T31" s="223"/>
      <c r="U31" s="223"/>
      <c r="V31" s="223"/>
      <c r="W31" s="223"/>
      <c r="X31" s="223"/>
      <c r="Y31" s="223"/>
      <c r="Z31" s="213"/>
      <c r="AA31" s="213"/>
      <c r="AB31" s="213"/>
      <c r="AC31" s="213"/>
      <c r="AD31" s="213"/>
      <c r="AE31" s="213"/>
      <c r="AF31" s="213"/>
      <c r="AG31" s="213" t="s">
        <v>152</v>
      </c>
      <c r="AH31" s="213">
        <v>5</v>
      </c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</row>
    <row r="32" spans="1:60" outlineLevel="3" x14ac:dyDescent="0.2">
      <c r="A32" s="220"/>
      <c r="B32" s="221"/>
      <c r="C32" s="247" t="s">
        <v>376</v>
      </c>
      <c r="D32" s="224"/>
      <c r="E32" s="225">
        <v>51.5</v>
      </c>
      <c r="F32" s="223"/>
      <c r="G32" s="223"/>
      <c r="H32" s="223"/>
      <c r="I32" s="223"/>
      <c r="J32" s="223"/>
      <c r="K32" s="223"/>
      <c r="L32" s="223"/>
      <c r="M32" s="223"/>
      <c r="N32" s="222"/>
      <c r="O32" s="222"/>
      <c r="P32" s="222"/>
      <c r="Q32" s="222"/>
      <c r="R32" s="223"/>
      <c r="S32" s="223"/>
      <c r="T32" s="223"/>
      <c r="U32" s="223"/>
      <c r="V32" s="223"/>
      <c r="W32" s="223"/>
      <c r="X32" s="223"/>
      <c r="Y32" s="223"/>
      <c r="Z32" s="213"/>
      <c r="AA32" s="213"/>
      <c r="AB32" s="213"/>
      <c r="AC32" s="213"/>
      <c r="AD32" s="213"/>
      <c r="AE32" s="213"/>
      <c r="AF32" s="213"/>
      <c r="AG32" s="213" t="s">
        <v>152</v>
      </c>
      <c r="AH32" s="213">
        <v>5</v>
      </c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</row>
    <row r="33" spans="1:60" outlineLevel="2" x14ac:dyDescent="0.2">
      <c r="A33" s="220"/>
      <c r="B33" s="221"/>
      <c r="C33" s="248"/>
      <c r="D33" s="243"/>
      <c r="E33" s="243"/>
      <c r="F33" s="243"/>
      <c r="G33" s="243"/>
      <c r="H33" s="223"/>
      <c r="I33" s="223"/>
      <c r="J33" s="223"/>
      <c r="K33" s="223"/>
      <c r="L33" s="223"/>
      <c r="M33" s="223"/>
      <c r="N33" s="222"/>
      <c r="O33" s="222"/>
      <c r="P33" s="222"/>
      <c r="Q33" s="222"/>
      <c r="R33" s="223"/>
      <c r="S33" s="223"/>
      <c r="T33" s="223"/>
      <c r="U33" s="223"/>
      <c r="V33" s="223"/>
      <c r="W33" s="223"/>
      <c r="X33" s="223"/>
      <c r="Y33" s="223"/>
      <c r="Z33" s="213"/>
      <c r="AA33" s="213"/>
      <c r="AB33" s="213"/>
      <c r="AC33" s="213"/>
      <c r="AD33" s="213"/>
      <c r="AE33" s="213"/>
      <c r="AF33" s="213"/>
      <c r="AG33" s="213" t="s">
        <v>158</v>
      </c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3"/>
      <c r="BB33" s="213"/>
      <c r="BC33" s="213"/>
      <c r="BD33" s="213"/>
      <c r="BE33" s="213"/>
      <c r="BF33" s="213"/>
      <c r="BG33" s="213"/>
      <c r="BH33" s="213"/>
    </row>
    <row r="34" spans="1:60" outlineLevel="1" x14ac:dyDescent="0.2">
      <c r="A34" s="234">
        <v>7</v>
      </c>
      <c r="B34" s="235" t="s">
        <v>273</v>
      </c>
      <c r="C34" s="245" t="s">
        <v>274</v>
      </c>
      <c r="D34" s="236" t="s">
        <v>204</v>
      </c>
      <c r="E34" s="237">
        <v>206</v>
      </c>
      <c r="F34" s="238">
        <f>H34+J34</f>
        <v>0</v>
      </c>
      <c r="G34" s="238">
        <f>ROUND(E34*F34,2)</f>
        <v>0</v>
      </c>
      <c r="H34" s="239"/>
      <c r="I34" s="238">
        <f>ROUND(E34*H34,2)</f>
        <v>0</v>
      </c>
      <c r="J34" s="239"/>
      <c r="K34" s="238">
        <f>ROUND(E34*J34,2)</f>
        <v>0</v>
      </c>
      <c r="L34" s="238">
        <v>21</v>
      </c>
      <c r="M34" s="238">
        <f>G34*(1+L34/100)</f>
        <v>0</v>
      </c>
      <c r="N34" s="237">
        <v>0</v>
      </c>
      <c r="O34" s="237">
        <f>ROUND(E34*N34,2)</f>
        <v>0</v>
      </c>
      <c r="P34" s="237">
        <v>0</v>
      </c>
      <c r="Q34" s="237">
        <f>ROUND(E34*P34,2)</f>
        <v>0</v>
      </c>
      <c r="R34" s="238" t="s">
        <v>217</v>
      </c>
      <c r="S34" s="238" t="s">
        <v>144</v>
      </c>
      <c r="T34" s="240" t="s">
        <v>144</v>
      </c>
      <c r="U34" s="223">
        <v>0.02</v>
      </c>
      <c r="V34" s="223">
        <f>ROUND(E34*U34,2)</f>
        <v>4.12</v>
      </c>
      <c r="W34" s="223"/>
      <c r="X34" s="223" t="s">
        <v>207</v>
      </c>
      <c r="Y34" s="223" t="s">
        <v>147</v>
      </c>
      <c r="Z34" s="213"/>
      <c r="AA34" s="213"/>
      <c r="AB34" s="213"/>
      <c r="AC34" s="213"/>
      <c r="AD34" s="213"/>
      <c r="AE34" s="213"/>
      <c r="AF34" s="213"/>
      <c r="AG34" s="213" t="s">
        <v>208</v>
      </c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3"/>
      <c r="BB34" s="213"/>
      <c r="BC34" s="213"/>
      <c r="BD34" s="213"/>
      <c r="BE34" s="213"/>
      <c r="BF34" s="213"/>
      <c r="BG34" s="213"/>
      <c r="BH34" s="213"/>
    </row>
    <row r="35" spans="1:60" outlineLevel="2" x14ac:dyDescent="0.2">
      <c r="A35" s="220"/>
      <c r="B35" s="221"/>
      <c r="C35" s="254" t="s">
        <v>275</v>
      </c>
      <c r="D35" s="252"/>
      <c r="E35" s="252"/>
      <c r="F35" s="252"/>
      <c r="G35" s="252"/>
      <c r="H35" s="223"/>
      <c r="I35" s="223"/>
      <c r="J35" s="223"/>
      <c r="K35" s="223"/>
      <c r="L35" s="223"/>
      <c r="M35" s="223"/>
      <c r="N35" s="222"/>
      <c r="O35" s="222"/>
      <c r="P35" s="222"/>
      <c r="Q35" s="222"/>
      <c r="R35" s="223"/>
      <c r="S35" s="223"/>
      <c r="T35" s="223"/>
      <c r="U35" s="223"/>
      <c r="V35" s="223"/>
      <c r="W35" s="223"/>
      <c r="X35" s="223"/>
      <c r="Y35" s="223"/>
      <c r="Z35" s="213"/>
      <c r="AA35" s="213"/>
      <c r="AB35" s="213"/>
      <c r="AC35" s="213"/>
      <c r="AD35" s="213"/>
      <c r="AE35" s="213"/>
      <c r="AF35" s="213"/>
      <c r="AG35" s="213" t="s">
        <v>219</v>
      </c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3"/>
      <c r="BB35" s="213"/>
      <c r="BC35" s="213"/>
      <c r="BD35" s="213"/>
      <c r="BE35" s="213"/>
      <c r="BF35" s="213"/>
      <c r="BG35" s="213"/>
      <c r="BH35" s="213"/>
    </row>
    <row r="36" spans="1:60" outlineLevel="2" x14ac:dyDescent="0.2">
      <c r="A36" s="220"/>
      <c r="B36" s="221"/>
      <c r="C36" s="247" t="s">
        <v>379</v>
      </c>
      <c r="D36" s="224"/>
      <c r="E36" s="225">
        <v>206</v>
      </c>
      <c r="F36" s="223"/>
      <c r="G36" s="223"/>
      <c r="H36" s="223"/>
      <c r="I36" s="223"/>
      <c r="J36" s="223"/>
      <c r="K36" s="223"/>
      <c r="L36" s="223"/>
      <c r="M36" s="223"/>
      <c r="N36" s="222"/>
      <c r="O36" s="222"/>
      <c r="P36" s="222"/>
      <c r="Q36" s="222"/>
      <c r="R36" s="223"/>
      <c r="S36" s="223"/>
      <c r="T36" s="223"/>
      <c r="U36" s="223"/>
      <c r="V36" s="223"/>
      <c r="W36" s="223"/>
      <c r="X36" s="223"/>
      <c r="Y36" s="223"/>
      <c r="Z36" s="213"/>
      <c r="AA36" s="213"/>
      <c r="AB36" s="213"/>
      <c r="AC36" s="213"/>
      <c r="AD36" s="213"/>
      <c r="AE36" s="213"/>
      <c r="AF36" s="213"/>
      <c r="AG36" s="213" t="s">
        <v>152</v>
      </c>
      <c r="AH36" s="213">
        <v>0</v>
      </c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13"/>
      <c r="BF36" s="213"/>
      <c r="BG36" s="213"/>
      <c r="BH36" s="213"/>
    </row>
    <row r="37" spans="1:60" outlineLevel="2" x14ac:dyDescent="0.2">
      <c r="A37" s="220"/>
      <c r="B37" s="221"/>
      <c r="C37" s="248"/>
      <c r="D37" s="243"/>
      <c r="E37" s="243"/>
      <c r="F37" s="243"/>
      <c r="G37" s="243"/>
      <c r="H37" s="223"/>
      <c r="I37" s="223"/>
      <c r="J37" s="223"/>
      <c r="K37" s="223"/>
      <c r="L37" s="223"/>
      <c r="M37" s="223"/>
      <c r="N37" s="222"/>
      <c r="O37" s="222"/>
      <c r="P37" s="222"/>
      <c r="Q37" s="222"/>
      <c r="R37" s="223"/>
      <c r="S37" s="223"/>
      <c r="T37" s="223"/>
      <c r="U37" s="223"/>
      <c r="V37" s="223"/>
      <c r="W37" s="223"/>
      <c r="X37" s="223"/>
      <c r="Y37" s="223"/>
      <c r="Z37" s="213"/>
      <c r="AA37" s="213"/>
      <c r="AB37" s="213"/>
      <c r="AC37" s="213"/>
      <c r="AD37" s="213"/>
      <c r="AE37" s="213"/>
      <c r="AF37" s="213"/>
      <c r="AG37" s="213" t="s">
        <v>158</v>
      </c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13"/>
      <c r="BF37" s="213"/>
      <c r="BG37" s="213"/>
      <c r="BH37" s="213"/>
    </row>
    <row r="38" spans="1:60" ht="21.75" outlineLevel="1" x14ac:dyDescent="0.2">
      <c r="A38" s="234">
        <v>8</v>
      </c>
      <c r="B38" s="235" t="s">
        <v>380</v>
      </c>
      <c r="C38" s="245" t="s">
        <v>381</v>
      </c>
      <c r="D38" s="236" t="s">
        <v>204</v>
      </c>
      <c r="E38" s="237">
        <v>206</v>
      </c>
      <c r="F38" s="238">
        <f>H38+J38</f>
        <v>0</v>
      </c>
      <c r="G38" s="238">
        <f>ROUND(E38*F38,2)</f>
        <v>0</v>
      </c>
      <c r="H38" s="239"/>
      <c r="I38" s="238">
        <f>ROUND(E38*H38,2)</f>
        <v>0</v>
      </c>
      <c r="J38" s="239"/>
      <c r="K38" s="238">
        <f>ROUND(E38*J38,2)</f>
        <v>0</v>
      </c>
      <c r="L38" s="238">
        <v>21</v>
      </c>
      <c r="M38" s="238">
        <f>G38*(1+L38/100)</f>
        <v>0</v>
      </c>
      <c r="N38" s="237">
        <v>0</v>
      </c>
      <c r="O38" s="237">
        <f>ROUND(E38*N38,2)</f>
        <v>0</v>
      </c>
      <c r="P38" s="237">
        <v>0</v>
      </c>
      <c r="Q38" s="237">
        <f>ROUND(E38*P38,2)</f>
        <v>0</v>
      </c>
      <c r="R38" s="238" t="s">
        <v>283</v>
      </c>
      <c r="S38" s="238" t="s">
        <v>144</v>
      </c>
      <c r="T38" s="240" t="s">
        <v>144</v>
      </c>
      <c r="U38" s="223">
        <v>0.15</v>
      </c>
      <c r="V38" s="223">
        <f>ROUND(E38*U38,2)</f>
        <v>30.9</v>
      </c>
      <c r="W38" s="223"/>
      <c r="X38" s="223" t="s">
        <v>207</v>
      </c>
      <c r="Y38" s="223" t="s">
        <v>147</v>
      </c>
      <c r="Z38" s="213"/>
      <c r="AA38" s="213"/>
      <c r="AB38" s="213"/>
      <c r="AC38" s="213"/>
      <c r="AD38" s="213"/>
      <c r="AE38" s="213"/>
      <c r="AF38" s="213"/>
      <c r="AG38" s="213" t="s">
        <v>208</v>
      </c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213"/>
      <c r="BF38" s="213"/>
      <c r="BG38" s="213"/>
      <c r="BH38" s="213"/>
    </row>
    <row r="39" spans="1:60" outlineLevel="2" x14ac:dyDescent="0.2">
      <c r="A39" s="220"/>
      <c r="B39" s="221"/>
      <c r="C39" s="254" t="s">
        <v>382</v>
      </c>
      <c r="D39" s="252"/>
      <c r="E39" s="252"/>
      <c r="F39" s="252"/>
      <c r="G39" s="252"/>
      <c r="H39" s="223"/>
      <c r="I39" s="223"/>
      <c r="J39" s="223"/>
      <c r="K39" s="223"/>
      <c r="L39" s="223"/>
      <c r="M39" s="223"/>
      <c r="N39" s="222"/>
      <c r="O39" s="222"/>
      <c r="P39" s="222"/>
      <c r="Q39" s="222"/>
      <c r="R39" s="223"/>
      <c r="S39" s="223"/>
      <c r="T39" s="223"/>
      <c r="U39" s="223"/>
      <c r="V39" s="223"/>
      <c r="W39" s="223"/>
      <c r="X39" s="223"/>
      <c r="Y39" s="223"/>
      <c r="Z39" s="213"/>
      <c r="AA39" s="213"/>
      <c r="AB39" s="213"/>
      <c r="AC39" s="213"/>
      <c r="AD39" s="213"/>
      <c r="AE39" s="213"/>
      <c r="AF39" s="213"/>
      <c r="AG39" s="213" t="s">
        <v>219</v>
      </c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3"/>
      <c r="BD39" s="213"/>
      <c r="BE39" s="213"/>
      <c r="BF39" s="213"/>
      <c r="BG39" s="213"/>
      <c r="BH39" s="213"/>
    </row>
    <row r="40" spans="1:60" outlineLevel="2" x14ac:dyDescent="0.2">
      <c r="A40" s="220"/>
      <c r="B40" s="221"/>
      <c r="C40" s="247" t="s">
        <v>383</v>
      </c>
      <c r="D40" s="224"/>
      <c r="E40" s="225"/>
      <c r="F40" s="223"/>
      <c r="G40" s="223"/>
      <c r="H40" s="223"/>
      <c r="I40" s="223"/>
      <c r="J40" s="223"/>
      <c r="K40" s="223"/>
      <c r="L40" s="223"/>
      <c r="M40" s="223"/>
      <c r="N40" s="222"/>
      <c r="O40" s="222"/>
      <c r="P40" s="222"/>
      <c r="Q40" s="222"/>
      <c r="R40" s="223"/>
      <c r="S40" s="223"/>
      <c r="T40" s="223"/>
      <c r="U40" s="223"/>
      <c r="V40" s="223"/>
      <c r="W40" s="223"/>
      <c r="X40" s="223"/>
      <c r="Y40" s="223"/>
      <c r="Z40" s="213"/>
      <c r="AA40" s="213"/>
      <c r="AB40" s="213"/>
      <c r="AC40" s="213"/>
      <c r="AD40" s="213"/>
      <c r="AE40" s="213"/>
      <c r="AF40" s="213"/>
      <c r="AG40" s="213" t="s">
        <v>152</v>
      </c>
      <c r="AH40" s="213">
        <v>0</v>
      </c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</row>
    <row r="41" spans="1:60" outlineLevel="3" x14ac:dyDescent="0.2">
      <c r="A41" s="220"/>
      <c r="B41" s="221"/>
      <c r="C41" s="247" t="s">
        <v>384</v>
      </c>
      <c r="D41" s="224"/>
      <c r="E41" s="225">
        <v>206</v>
      </c>
      <c r="F41" s="223"/>
      <c r="G41" s="223"/>
      <c r="H41" s="223"/>
      <c r="I41" s="223"/>
      <c r="J41" s="223"/>
      <c r="K41" s="223"/>
      <c r="L41" s="223"/>
      <c r="M41" s="223"/>
      <c r="N41" s="222"/>
      <c r="O41" s="222"/>
      <c r="P41" s="222"/>
      <c r="Q41" s="222"/>
      <c r="R41" s="223"/>
      <c r="S41" s="223"/>
      <c r="T41" s="223"/>
      <c r="U41" s="223"/>
      <c r="V41" s="223"/>
      <c r="W41" s="223"/>
      <c r="X41" s="223"/>
      <c r="Y41" s="223"/>
      <c r="Z41" s="213"/>
      <c r="AA41" s="213"/>
      <c r="AB41" s="213"/>
      <c r="AC41" s="213"/>
      <c r="AD41" s="213"/>
      <c r="AE41" s="213"/>
      <c r="AF41" s="213"/>
      <c r="AG41" s="213" t="s">
        <v>152</v>
      </c>
      <c r="AH41" s="213">
        <v>5</v>
      </c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213"/>
      <c r="BC41" s="213"/>
      <c r="BD41" s="213"/>
      <c r="BE41" s="213"/>
      <c r="BF41" s="213"/>
      <c r="BG41" s="213"/>
      <c r="BH41" s="213"/>
    </row>
    <row r="42" spans="1:60" outlineLevel="2" x14ac:dyDescent="0.2">
      <c r="A42" s="220"/>
      <c r="B42" s="221"/>
      <c r="C42" s="248"/>
      <c r="D42" s="243"/>
      <c r="E42" s="243"/>
      <c r="F42" s="243"/>
      <c r="G42" s="243"/>
      <c r="H42" s="223"/>
      <c r="I42" s="223"/>
      <c r="J42" s="223"/>
      <c r="K42" s="223"/>
      <c r="L42" s="223"/>
      <c r="M42" s="223"/>
      <c r="N42" s="222"/>
      <c r="O42" s="222"/>
      <c r="P42" s="222"/>
      <c r="Q42" s="222"/>
      <c r="R42" s="223"/>
      <c r="S42" s="223"/>
      <c r="T42" s="223"/>
      <c r="U42" s="223"/>
      <c r="V42" s="223"/>
      <c r="W42" s="223"/>
      <c r="X42" s="223"/>
      <c r="Y42" s="223"/>
      <c r="Z42" s="213"/>
      <c r="AA42" s="213"/>
      <c r="AB42" s="213"/>
      <c r="AC42" s="213"/>
      <c r="AD42" s="213"/>
      <c r="AE42" s="213"/>
      <c r="AF42" s="213"/>
      <c r="AG42" s="213" t="s">
        <v>158</v>
      </c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3"/>
      <c r="BD42" s="213"/>
      <c r="BE42" s="213"/>
      <c r="BF42" s="213"/>
      <c r="BG42" s="213"/>
      <c r="BH42" s="213"/>
    </row>
    <row r="43" spans="1:60" ht="13.6" x14ac:dyDescent="0.2">
      <c r="A43" s="227" t="s">
        <v>139</v>
      </c>
      <c r="B43" s="228" t="s">
        <v>93</v>
      </c>
      <c r="C43" s="244" t="s">
        <v>94</v>
      </c>
      <c r="D43" s="229"/>
      <c r="E43" s="230"/>
      <c r="F43" s="231"/>
      <c r="G43" s="231">
        <f>SUMIF(AG44:AG60,"&lt;&gt;NOR",G44:G60)</f>
        <v>0</v>
      </c>
      <c r="H43" s="231"/>
      <c r="I43" s="231">
        <f>SUM(I44:I60)</f>
        <v>0</v>
      </c>
      <c r="J43" s="231"/>
      <c r="K43" s="231">
        <f>SUM(K44:K60)</f>
        <v>0</v>
      </c>
      <c r="L43" s="231"/>
      <c r="M43" s="231">
        <f>SUM(M44:M60)</f>
        <v>0</v>
      </c>
      <c r="N43" s="230"/>
      <c r="O43" s="230">
        <f>SUM(O44:O60)</f>
        <v>0.02</v>
      </c>
      <c r="P43" s="230"/>
      <c r="Q43" s="230">
        <f>SUM(Q44:Q60)</f>
        <v>0</v>
      </c>
      <c r="R43" s="231"/>
      <c r="S43" s="231"/>
      <c r="T43" s="232"/>
      <c r="U43" s="226"/>
      <c r="V43" s="226">
        <f>SUM(V44:V60)</f>
        <v>6.9</v>
      </c>
      <c r="W43" s="226"/>
      <c r="X43" s="226"/>
      <c r="Y43" s="226"/>
      <c r="AG43" t="s">
        <v>140</v>
      </c>
    </row>
    <row r="44" spans="1:60" outlineLevel="1" x14ac:dyDescent="0.2">
      <c r="A44" s="234">
        <v>9</v>
      </c>
      <c r="B44" s="235" t="s">
        <v>385</v>
      </c>
      <c r="C44" s="245" t="s">
        <v>386</v>
      </c>
      <c r="D44" s="236" t="s">
        <v>204</v>
      </c>
      <c r="E44" s="237">
        <v>206</v>
      </c>
      <c r="F44" s="238">
        <f>H44+J44</f>
        <v>0</v>
      </c>
      <c r="G44" s="238">
        <f>ROUND(E44*F44,2)</f>
        <v>0</v>
      </c>
      <c r="H44" s="239"/>
      <c r="I44" s="238">
        <f>ROUND(E44*H44,2)</f>
        <v>0</v>
      </c>
      <c r="J44" s="239"/>
      <c r="K44" s="238">
        <f>ROUND(E44*J44,2)</f>
        <v>0</v>
      </c>
      <c r="L44" s="238">
        <v>21</v>
      </c>
      <c r="M44" s="238">
        <f>G44*(1+L44/100)</f>
        <v>0</v>
      </c>
      <c r="N44" s="237">
        <v>0</v>
      </c>
      <c r="O44" s="237">
        <f>ROUND(E44*N44,2)</f>
        <v>0</v>
      </c>
      <c r="P44" s="237">
        <v>0</v>
      </c>
      <c r="Q44" s="237">
        <f>ROUND(E44*P44,2)</f>
        <v>0</v>
      </c>
      <c r="R44" s="238" t="s">
        <v>283</v>
      </c>
      <c r="S44" s="238" t="s">
        <v>144</v>
      </c>
      <c r="T44" s="240" t="s">
        <v>144</v>
      </c>
      <c r="U44" s="223">
        <v>0.02</v>
      </c>
      <c r="V44" s="223">
        <f>ROUND(E44*U44,2)</f>
        <v>4.12</v>
      </c>
      <c r="W44" s="223"/>
      <c r="X44" s="223" t="s">
        <v>207</v>
      </c>
      <c r="Y44" s="223" t="s">
        <v>147</v>
      </c>
      <c r="Z44" s="213"/>
      <c r="AA44" s="213"/>
      <c r="AB44" s="213"/>
      <c r="AC44" s="213"/>
      <c r="AD44" s="213"/>
      <c r="AE44" s="213"/>
      <c r="AF44" s="213"/>
      <c r="AG44" s="213" t="s">
        <v>208</v>
      </c>
      <c r="AH44" s="213"/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3"/>
      <c r="BA44" s="213"/>
      <c r="BB44" s="213"/>
      <c r="BC44" s="213"/>
      <c r="BD44" s="213"/>
      <c r="BE44" s="213"/>
      <c r="BF44" s="213"/>
      <c r="BG44" s="213"/>
      <c r="BH44" s="213"/>
    </row>
    <row r="45" spans="1:60" outlineLevel="2" x14ac:dyDescent="0.2">
      <c r="A45" s="220"/>
      <c r="B45" s="221"/>
      <c r="C45" s="254" t="s">
        <v>284</v>
      </c>
      <c r="D45" s="252"/>
      <c r="E45" s="252"/>
      <c r="F45" s="252"/>
      <c r="G45" s="252"/>
      <c r="H45" s="223"/>
      <c r="I45" s="223"/>
      <c r="J45" s="223"/>
      <c r="K45" s="223"/>
      <c r="L45" s="223"/>
      <c r="M45" s="223"/>
      <c r="N45" s="222"/>
      <c r="O45" s="222"/>
      <c r="P45" s="222"/>
      <c r="Q45" s="222"/>
      <c r="R45" s="223"/>
      <c r="S45" s="223"/>
      <c r="T45" s="223"/>
      <c r="U45" s="223"/>
      <c r="V45" s="223"/>
      <c r="W45" s="223"/>
      <c r="X45" s="223"/>
      <c r="Y45" s="223"/>
      <c r="Z45" s="213"/>
      <c r="AA45" s="213"/>
      <c r="AB45" s="213"/>
      <c r="AC45" s="213"/>
      <c r="AD45" s="213"/>
      <c r="AE45" s="213"/>
      <c r="AF45" s="213"/>
      <c r="AG45" s="213" t="s">
        <v>219</v>
      </c>
      <c r="AH45" s="213"/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  <c r="AY45" s="213"/>
      <c r="AZ45" s="213"/>
      <c r="BA45" s="213"/>
      <c r="BB45" s="213"/>
      <c r="BC45" s="213"/>
      <c r="BD45" s="213"/>
      <c r="BE45" s="213"/>
      <c r="BF45" s="213"/>
      <c r="BG45" s="213"/>
      <c r="BH45" s="213"/>
    </row>
    <row r="46" spans="1:60" outlineLevel="2" x14ac:dyDescent="0.2">
      <c r="A46" s="220"/>
      <c r="B46" s="221"/>
      <c r="C46" s="247" t="s">
        <v>387</v>
      </c>
      <c r="D46" s="224"/>
      <c r="E46" s="225">
        <v>206</v>
      </c>
      <c r="F46" s="223"/>
      <c r="G46" s="223"/>
      <c r="H46" s="223"/>
      <c r="I46" s="223"/>
      <c r="J46" s="223"/>
      <c r="K46" s="223"/>
      <c r="L46" s="223"/>
      <c r="M46" s="223"/>
      <c r="N46" s="222"/>
      <c r="O46" s="222"/>
      <c r="P46" s="222"/>
      <c r="Q46" s="222"/>
      <c r="R46" s="223"/>
      <c r="S46" s="223"/>
      <c r="T46" s="223"/>
      <c r="U46" s="223"/>
      <c r="V46" s="223"/>
      <c r="W46" s="223"/>
      <c r="X46" s="223"/>
      <c r="Y46" s="223"/>
      <c r="Z46" s="213"/>
      <c r="AA46" s="213"/>
      <c r="AB46" s="213"/>
      <c r="AC46" s="213"/>
      <c r="AD46" s="213"/>
      <c r="AE46" s="213"/>
      <c r="AF46" s="213"/>
      <c r="AG46" s="213" t="s">
        <v>152</v>
      </c>
      <c r="AH46" s="213">
        <v>0</v>
      </c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3"/>
      <c r="AY46" s="213"/>
      <c r="AZ46" s="213"/>
      <c r="BA46" s="213"/>
      <c r="BB46" s="213"/>
      <c r="BC46" s="213"/>
      <c r="BD46" s="213"/>
      <c r="BE46" s="213"/>
      <c r="BF46" s="213"/>
      <c r="BG46" s="213"/>
      <c r="BH46" s="213"/>
    </row>
    <row r="47" spans="1:60" outlineLevel="2" x14ac:dyDescent="0.2">
      <c r="A47" s="220"/>
      <c r="B47" s="221"/>
      <c r="C47" s="248"/>
      <c r="D47" s="243"/>
      <c r="E47" s="243"/>
      <c r="F47" s="243"/>
      <c r="G47" s="243"/>
      <c r="H47" s="223"/>
      <c r="I47" s="223"/>
      <c r="J47" s="223"/>
      <c r="K47" s="223"/>
      <c r="L47" s="223"/>
      <c r="M47" s="223"/>
      <c r="N47" s="222"/>
      <c r="O47" s="222"/>
      <c r="P47" s="222"/>
      <c r="Q47" s="222"/>
      <c r="R47" s="223"/>
      <c r="S47" s="223"/>
      <c r="T47" s="223"/>
      <c r="U47" s="223"/>
      <c r="V47" s="223"/>
      <c r="W47" s="223"/>
      <c r="X47" s="223"/>
      <c r="Y47" s="223"/>
      <c r="Z47" s="213"/>
      <c r="AA47" s="213"/>
      <c r="AB47" s="213"/>
      <c r="AC47" s="213"/>
      <c r="AD47" s="213"/>
      <c r="AE47" s="213"/>
      <c r="AF47" s="213"/>
      <c r="AG47" s="213" t="s">
        <v>158</v>
      </c>
      <c r="AH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213"/>
      <c r="BB47" s="213"/>
      <c r="BC47" s="213"/>
      <c r="BD47" s="213"/>
      <c r="BE47" s="213"/>
      <c r="BF47" s="213"/>
      <c r="BG47" s="213"/>
      <c r="BH47" s="213"/>
    </row>
    <row r="48" spans="1:60" ht="21.75" outlineLevel="1" x14ac:dyDescent="0.2">
      <c r="A48" s="234">
        <v>10</v>
      </c>
      <c r="B48" s="235" t="s">
        <v>388</v>
      </c>
      <c r="C48" s="245" t="s">
        <v>389</v>
      </c>
      <c r="D48" s="236" t="s">
        <v>204</v>
      </c>
      <c r="E48" s="237">
        <v>206</v>
      </c>
      <c r="F48" s="238">
        <f>H48+J48</f>
        <v>0</v>
      </c>
      <c r="G48" s="238">
        <f>ROUND(E48*F48,2)</f>
        <v>0</v>
      </c>
      <c r="H48" s="239"/>
      <c r="I48" s="238">
        <f>ROUND(E48*H48,2)</f>
        <v>0</v>
      </c>
      <c r="J48" s="239"/>
      <c r="K48" s="238">
        <f>ROUND(E48*J48,2)</f>
        <v>0</v>
      </c>
      <c r="L48" s="238">
        <v>21</v>
      </c>
      <c r="M48" s="238">
        <f>G48*(1+L48/100)</f>
        <v>0</v>
      </c>
      <c r="N48" s="237">
        <v>0</v>
      </c>
      <c r="O48" s="237">
        <f>ROUND(E48*N48,2)</f>
        <v>0</v>
      </c>
      <c r="P48" s="237">
        <v>0</v>
      </c>
      <c r="Q48" s="237">
        <f>ROUND(E48*P48,2)</f>
        <v>0</v>
      </c>
      <c r="R48" s="238" t="s">
        <v>283</v>
      </c>
      <c r="S48" s="238" t="s">
        <v>144</v>
      </c>
      <c r="T48" s="240" t="s">
        <v>144</v>
      </c>
      <c r="U48" s="223">
        <v>3.5000000000000001E-3</v>
      </c>
      <c r="V48" s="223">
        <f>ROUND(E48*U48,2)</f>
        <v>0.72</v>
      </c>
      <c r="W48" s="223"/>
      <c r="X48" s="223" t="s">
        <v>207</v>
      </c>
      <c r="Y48" s="223" t="s">
        <v>147</v>
      </c>
      <c r="Z48" s="213"/>
      <c r="AA48" s="213"/>
      <c r="AB48" s="213"/>
      <c r="AC48" s="213"/>
      <c r="AD48" s="213"/>
      <c r="AE48" s="213"/>
      <c r="AF48" s="213"/>
      <c r="AG48" s="213" t="s">
        <v>208</v>
      </c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  <c r="BF48" s="213"/>
      <c r="BG48" s="213"/>
      <c r="BH48" s="213"/>
    </row>
    <row r="49" spans="1:60" outlineLevel="2" x14ac:dyDescent="0.2">
      <c r="A49" s="220"/>
      <c r="B49" s="221"/>
      <c r="C49" s="254" t="s">
        <v>390</v>
      </c>
      <c r="D49" s="252"/>
      <c r="E49" s="252"/>
      <c r="F49" s="252"/>
      <c r="G49" s="252"/>
      <c r="H49" s="223"/>
      <c r="I49" s="223"/>
      <c r="J49" s="223"/>
      <c r="K49" s="223"/>
      <c r="L49" s="223"/>
      <c r="M49" s="223"/>
      <c r="N49" s="222"/>
      <c r="O49" s="222"/>
      <c r="P49" s="222"/>
      <c r="Q49" s="222"/>
      <c r="R49" s="223"/>
      <c r="S49" s="223"/>
      <c r="T49" s="223"/>
      <c r="U49" s="223"/>
      <c r="V49" s="223"/>
      <c r="W49" s="223"/>
      <c r="X49" s="223"/>
      <c r="Y49" s="223"/>
      <c r="Z49" s="213"/>
      <c r="AA49" s="213"/>
      <c r="AB49" s="213"/>
      <c r="AC49" s="213"/>
      <c r="AD49" s="213"/>
      <c r="AE49" s="213"/>
      <c r="AF49" s="213"/>
      <c r="AG49" s="213" t="s">
        <v>219</v>
      </c>
      <c r="AH49" s="213"/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  <c r="BF49" s="213"/>
      <c r="BG49" s="213"/>
      <c r="BH49" s="213"/>
    </row>
    <row r="50" spans="1:60" outlineLevel="2" x14ac:dyDescent="0.2">
      <c r="A50" s="220"/>
      <c r="B50" s="221"/>
      <c r="C50" s="257" t="s">
        <v>391</v>
      </c>
      <c r="D50" s="256"/>
      <c r="E50" s="256"/>
      <c r="F50" s="256"/>
      <c r="G50" s="256"/>
      <c r="H50" s="223"/>
      <c r="I50" s="223"/>
      <c r="J50" s="223"/>
      <c r="K50" s="223"/>
      <c r="L50" s="223"/>
      <c r="M50" s="223"/>
      <c r="N50" s="222"/>
      <c r="O50" s="222"/>
      <c r="P50" s="222"/>
      <c r="Q50" s="222"/>
      <c r="R50" s="223"/>
      <c r="S50" s="223"/>
      <c r="T50" s="223"/>
      <c r="U50" s="223"/>
      <c r="V50" s="223"/>
      <c r="W50" s="223"/>
      <c r="X50" s="223"/>
      <c r="Y50" s="223"/>
      <c r="Z50" s="213"/>
      <c r="AA50" s="213"/>
      <c r="AB50" s="213"/>
      <c r="AC50" s="213"/>
      <c r="AD50" s="213"/>
      <c r="AE50" s="213"/>
      <c r="AF50" s="213"/>
      <c r="AG50" s="213" t="s">
        <v>150</v>
      </c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3"/>
      <c r="AY50" s="213"/>
      <c r="AZ50" s="213"/>
      <c r="BA50" s="213"/>
      <c r="BB50" s="213"/>
      <c r="BC50" s="213"/>
      <c r="BD50" s="213"/>
      <c r="BE50" s="213"/>
      <c r="BF50" s="213"/>
      <c r="BG50" s="213"/>
      <c r="BH50" s="213"/>
    </row>
    <row r="51" spans="1:60" outlineLevel="2" x14ac:dyDescent="0.2">
      <c r="A51" s="220"/>
      <c r="B51" s="221"/>
      <c r="C51" s="247" t="s">
        <v>392</v>
      </c>
      <c r="D51" s="224"/>
      <c r="E51" s="225">
        <v>206</v>
      </c>
      <c r="F51" s="223"/>
      <c r="G51" s="223"/>
      <c r="H51" s="223"/>
      <c r="I51" s="223"/>
      <c r="J51" s="223"/>
      <c r="K51" s="223"/>
      <c r="L51" s="223"/>
      <c r="M51" s="223"/>
      <c r="N51" s="222"/>
      <c r="O51" s="222"/>
      <c r="P51" s="222"/>
      <c r="Q51" s="222"/>
      <c r="R51" s="223"/>
      <c r="S51" s="223"/>
      <c r="T51" s="223"/>
      <c r="U51" s="223"/>
      <c r="V51" s="223"/>
      <c r="W51" s="223"/>
      <c r="X51" s="223"/>
      <c r="Y51" s="223"/>
      <c r="Z51" s="213"/>
      <c r="AA51" s="213"/>
      <c r="AB51" s="213"/>
      <c r="AC51" s="213"/>
      <c r="AD51" s="213"/>
      <c r="AE51" s="213"/>
      <c r="AF51" s="213"/>
      <c r="AG51" s="213" t="s">
        <v>152</v>
      </c>
      <c r="AH51" s="213">
        <v>5</v>
      </c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213"/>
      <c r="AW51" s="213"/>
      <c r="AX51" s="213"/>
      <c r="AY51" s="213"/>
      <c r="AZ51" s="213"/>
      <c r="BA51" s="213"/>
      <c r="BB51" s="213"/>
      <c r="BC51" s="213"/>
      <c r="BD51" s="213"/>
      <c r="BE51" s="213"/>
      <c r="BF51" s="213"/>
      <c r="BG51" s="213"/>
      <c r="BH51" s="213"/>
    </row>
    <row r="52" spans="1:60" outlineLevel="2" x14ac:dyDescent="0.2">
      <c r="A52" s="220"/>
      <c r="B52" s="221"/>
      <c r="C52" s="248"/>
      <c r="D52" s="243"/>
      <c r="E52" s="243"/>
      <c r="F52" s="243"/>
      <c r="G52" s="243"/>
      <c r="H52" s="223"/>
      <c r="I52" s="223"/>
      <c r="J52" s="223"/>
      <c r="K52" s="223"/>
      <c r="L52" s="223"/>
      <c r="M52" s="223"/>
      <c r="N52" s="222"/>
      <c r="O52" s="222"/>
      <c r="P52" s="222"/>
      <c r="Q52" s="222"/>
      <c r="R52" s="223"/>
      <c r="S52" s="223"/>
      <c r="T52" s="223"/>
      <c r="U52" s="223"/>
      <c r="V52" s="223"/>
      <c r="W52" s="223"/>
      <c r="X52" s="223"/>
      <c r="Y52" s="223"/>
      <c r="Z52" s="213"/>
      <c r="AA52" s="213"/>
      <c r="AB52" s="213"/>
      <c r="AC52" s="213"/>
      <c r="AD52" s="213"/>
      <c r="AE52" s="213"/>
      <c r="AF52" s="213"/>
      <c r="AG52" s="213" t="s">
        <v>158</v>
      </c>
      <c r="AH52" s="213"/>
      <c r="AI52" s="213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213"/>
      <c r="AW52" s="213"/>
      <c r="AX52" s="213"/>
      <c r="AY52" s="213"/>
      <c r="AZ52" s="213"/>
      <c r="BA52" s="213"/>
      <c r="BB52" s="213"/>
      <c r="BC52" s="213"/>
      <c r="BD52" s="213"/>
      <c r="BE52" s="213"/>
      <c r="BF52" s="213"/>
      <c r="BG52" s="213"/>
      <c r="BH52" s="213"/>
    </row>
    <row r="53" spans="1:60" outlineLevel="1" x14ac:dyDescent="0.2">
      <c r="A53" s="234">
        <v>11</v>
      </c>
      <c r="B53" s="235" t="s">
        <v>290</v>
      </c>
      <c r="C53" s="245" t="s">
        <v>291</v>
      </c>
      <c r="D53" s="236" t="s">
        <v>204</v>
      </c>
      <c r="E53" s="237">
        <v>206</v>
      </c>
      <c r="F53" s="238">
        <f>H53+J53</f>
        <v>0</v>
      </c>
      <c r="G53" s="238">
        <f>ROUND(E53*F53,2)</f>
        <v>0</v>
      </c>
      <c r="H53" s="239"/>
      <c r="I53" s="238">
        <f>ROUND(E53*H53,2)</f>
        <v>0</v>
      </c>
      <c r="J53" s="239"/>
      <c r="K53" s="238">
        <f>ROUND(E53*J53,2)</f>
        <v>0</v>
      </c>
      <c r="L53" s="238">
        <v>21</v>
      </c>
      <c r="M53" s="238">
        <f>G53*(1+L53/100)</f>
        <v>0</v>
      </c>
      <c r="N53" s="237">
        <v>0</v>
      </c>
      <c r="O53" s="237">
        <f>ROUND(E53*N53,2)</f>
        <v>0</v>
      </c>
      <c r="P53" s="237">
        <v>0</v>
      </c>
      <c r="Q53" s="237">
        <f>ROUND(E53*P53,2)</f>
        <v>0</v>
      </c>
      <c r="R53" s="238" t="s">
        <v>283</v>
      </c>
      <c r="S53" s="238" t="s">
        <v>144</v>
      </c>
      <c r="T53" s="240" t="s">
        <v>144</v>
      </c>
      <c r="U53" s="223">
        <v>0.01</v>
      </c>
      <c r="V53" s="223">
        <f>ROUND(E53*U53,2)</f>
        <v>2.06</v>
      </c>
      <c r="W53" s="223"/>
      <c r="X53" s="223" t="s">
        <v>207</v>
      </c>
      <c r="Y53" s="223" t="s">
        <v>147</v>
      </c>
      <c r="Z53" s="213"/>
      <c r="AA53" s="213"/>
      <c r="AB53" s="213"/>
      <c r="AC53" s="213"/>
      <c r="AD53" s="213"/>
      <c r="AE53" s="213"/>
      <c r="AF53" s="213"/>
      <c r="AG53" s="213" t="s">
        <v>208</v>
      </c>
      <c r="AH53" s="213"/>
      <c r="AI53" s="213"/>
      <c r="AJ53" s="213"/>
      <c r="AK53" s="213"/>
      <c r="AL53" s="213"/>
      <c r="AM53" s="213"/>
      <c r="AN53" s="213"/>
      <c r="AO53" s="213"/>
      <c r="AP53" s="213"/>
      <c r="AQ53" s="213"/>
      <c r="AR53" s="213"/>
      <c r="AS53" s="213"/>
      <c r="AT53" s="213"/>
      <c r="AU53" s="213"/>
      <c r="AV53" s="213"/>
      <c r="AW53" s="213"/>
      <c r="AX53" s="213"/>
      <c r="AY53" s="213"/>
      <c r="AZ53" s="213"/>
      <c r="BA53" s="213"/>
      <c r="BB53" s="213"/>
      <c r="BC53" s="213"/>
      <c r="BD53" s="213"/>
      <c r="BE53" s="213"/>
      <c r="BF53" s="213"/>
      <c r="BG53" s="213"/>
      <c r="BH53" s="213"/>
    </row>
    <row r="54" spans="1:60" ht="21.75" outlineLevel="2" x14ac:dyDescent="0.2">
      <c r="A54" s="220"/>
      <c r="B54" s="221"/>
      <c r="C54" s="254" t="s">
        <v>292</v>
      </c>
      <c r="D54" s="252"/>
      <c r="E54" s="252"/>
      <c r="F54" s="252"/>
      <c r="G54" s="252"/>
      <c r="H54" s="223"/>
      <c r="I54" s="223"/>
      <c r="J54" s="223"/>
      <c r="K54" s="223"/>
      <c r="L54" s="223"/>
      <c r="M54" s="223"/>
      <c r="N54" s="222"/>
      <c r="O54" s="222"/>
      <c r="P54" s="222"/>
      <c r="Q54" s="222"/>
      <c r="R54" s="223"/>
      <c r="S54" s="223"/>
      <c r="T54" s="223"/>
      <c r="U54" s="223"/>
      <c r="V54" s="223"/>
      <c r="W54" s="223"/>
      <c r="X54" s="223"/>
      <c r="Y54" s="223"/>
      <c r="Z54" s="213"/>
      <c r="AA54" s="213"/>
      <c r="AB54" s="213"/>
      <c r="AC54" s="213"/>
      <c r="AD54" s="213"/>
      <c r="AE54" s="213"/>
      <c r="AF54" s="213"/>
      <c r="AG54" s="213" t="s">
        <v>219</v>
      </c>
      <c r="AH54" s="213"/>
      <c r="AI54" s="213"/>
      <c r="AJ54" s="213"/>
      <c r="AK54" s="213"/>
      <c r="AL54" s="213"/>
      <c r="AM54" s="213"/>
      <c r="AN54" s="213"/>
      <c r="AO54" s="213"/>
      <c r="AP54" s="213"/>
      <c r="AQ54" s="213"/>
      <c r="AR54" s="213"/>
      <c r="AS54" s="213"/>
      <c r="AT54" s="213"/>
      <c r="AU54" s="213"/>
      <c r="AV54" s="213"/>
      <c r="AW54" s="213"/>
      <c r="AX54" s="213"/>
      <c r="AY54" s="213"/>
      <c r="AZ54" s="213"/>
      <c r="BA54" s="241" t="str">
        <f>C54</f>
        <v>bez ohledu na způsob založení, tj. pokosení se shrabáním, naložením shrabků na dopravní prostředek s odvezením do 20 km a se složením,</v>
      </c>
      <c r="BB54" s="213"/>
      <c r="BC54" s="213"/>
      <c r="BD54" s="213"/>
      <c r="BE54" s="213"/>
      <c r="BF54" s="213"/>
      <c r="BG54" s="213"/>
      <c r="BH54" s="213"/>
    </row>
    <row r="55" spans="1:60" outlineLevel="2" x14ac:dyDescent="0.2">
      <c r="A55" s="220"/>
      <c r="B55" s="221"/>
      <c r="C55" s="247" t="s">
        <v>392</v>
      </c>
      <c r="D55" s="224"/>
      <c r="E55" s="225">
        <v>206</v>
      </c>
      <c r="F55" s="223"/>
      <c r="G55" s="223"/>
      <c r="H55" s="223"/>
      <c r="I55" s="223"/>
      <c r="J55" s="223"/>
      <c r="K55" s="223"/>
      <c r="L55" s="223"/>
      <c r="M55" s="223"/>
      <c r="N55" s="222"/>
      <c r="O55" s="222"/>
      <c r="P55" s="222"/>
      <c r="Q55" s="222"/>
      <c r="R55" s="223"/>
      <c r="S55" s="223"/>
      <c r="T55" s="223"/>
      <c r="U55" s="223"/>
      <c r="V55" s="223"/>
      <c r="W55" s="223"/>
      <c r="X55" s="223"/>
      <c r="Y55" s="223"/>
      <c r="Z55" s="213"/>
      <c r="AA55" s="213"/>
      <c r="AB55" s="213"/>
      <c r="AC55" s="213"/>
      <c r="AD55" s="213"/>
      <c r="AE55" s="213"/>
      <c r="AF55" s="213"/>
      <c r="AG55" s="213" t="s">
        <v>152</v>
      </c>
      <c r="AH55" s="213">
        <v>5</v>
      </c>
      <c r="AI55" s="213"/>
      <c r="AJ55" s="213"/>
      <c r="AK55" s="213"/>
      <c r="AL55" s="213"/>
      <c r="AM55" s="213"/>
      <c r="AN55" s="213"/>
      <c r="AO55" s="213"/>
      <c r="AP55" s="213"/>
      <c r="AQ55" s="213"/>
      <c r="AR55" s="213"/>
      <c r="AS55" s="213"/>
      <c r="AT55" s="213"/>
      <c r="AU55" s="213"/>
      <c r="AV55" s="213"/>
      <c r="AW55" s="213"/>
      <c r="AX55" s="213"/>
      <c r="AY55" s="213"/>
      <c r="AZ55" s="213"/>
      <c r="BA55" s="213"/>
      <c r="BB55" s="213"/>
      <c r="BC55" s="213"/>
      <c r="BD55" s="213"/>
      <c r="BE55" s="213"/>
      <c r="BF55" s="213"/>
      <c r="BG55" s="213"/>
      <c r="BH55" s="213"/>
    </row>
    <row r="56" spans="1:60" outlineLevel="2" x14ac:dyDescent="0.2">
      <c r="A56" s="220"/>
      <c r="B56" s="221"/>
      <c r="C56" s="248"/>
      <c r="D56" s="243"/>
      <c r="E56" s="243"/>
      <c r="F56" s="243"/>
      <c r="G56" s="243"/>
      <c r="H56" s="223"/>
      <c r="I56" s="223"/>
      <c r="J56" s="223"/>
      <c r="K56" s="223"/>
      <c r="L56" s="223"/>
      <c r="M56" s="223"/>
      <c r="N56" s="222"/>
      <c r="O56" s="222"/>
      <c r="P56" s="222"/>
      <c r="Q56" s="222"/>
      <c r="R56" s="223"/>
      <c r="S56" s="223"/>
      <c r="T56" s="223"/>
      <c r="U56" s="223"/>
      <c r="V56" s="223"/>
      <c r="W56" s="223"/>
      <c r="X56" s="223"/>
      <c r="Y56" s="223"/>
      <c r="Z56" s="213"/>
      <c r="AA56" s="213"/>
      <c r="AB56" s="213"/>
      <c r="AC56" s="213"/>
      <c r="AD56" s="213"/>
      <c r="AE56" s="213"/>
      <c r="AF56" s="213"/>
      <c r="AG56" s="213" t="s">
        <v>158</v>
      </c>
      <c r="AH56" s="213"/>
      <c r="AI56" s="213"/>
      <c r="AJ56" s="213"/>
      <c r="AK56" s="213"/>
      <c r="AL56" s="213"/>
      <c r="AM56" s="213"/>
      <c r="AN56" s="213"/>
      <c r="AO56" s="213"/>
      <c r="AP56" s="213"/>
      <c r="AQ56" s="213"/>
      <c r="AR56" s="213"/>
      <c r="AS56" s="213"/>
      <c r="AT56" s="213"/>
      <c r="AU56" s="213"/>
      <c r="AV56" s="213"/>
      <c r="AW56" s="213"/>
      <c r="AX56" s="213"/>
      <c r="AY56" s="213"/>
      <c r="AZ56" s="213"/>
      <c r="BA56" s="213"/>
      <c r="BB56" s="213"/>
      <c r="BC56" s="213"/>
      <c r="BD56" s="213"/>
      <c r="BE56" s="213"/>
      <c r="BF56" s="213"/>
      <c r="BG56" s="213"/>
      <c r="BH56" s="213"/>
    </row>
    <row r="57" spans="1:60" outlineLevel="1" x14ac:dyDescent="0.2">
      <c r="A57" s="234">
        <v>12</v>
      </c>
      <c r="B57" s="235" t="s">
        <v>299</v>
      </c>
      <c r="C57" s="245" t="s">
        <v>300</v>
      </c>
      <c r="D57" s="236" t="s">
        <v>301</v>
      </c>
      <c r="E57" s="237">
        <v>20.6</v>
      </c>
      <c r="F57" s="238">
        <f>H57+J57</f>
        <v>0</v>
      </c>
      <c r="G57" s="238">
        <f>ROUND(E57*F57,2)</f>
        <v>0</v>
      </c>
      <c r="H57" s="239"/>
      <c r="I57" s="238">
        <f>ROUND(E57*H57,2)</f>
        <v>0</v>
      </c>
      <c r="J57" s="239"/>
      <c r="K57" s="238">
        <f>ROUND(E57*J57,2)</f>
        <v>0</v>
      </c>
      <c r="L57" s="238">
        <v>21</v>
      </c>
      <c r="M57" s="238">
        <f>G57*(1+L57/100)</f>
        <v>0</v>
      </c>
      <c r="N57" s="237">
        <v>1E-3</v>
      </c>
      <c r="O57" s="237">
        <f>ROUND(E57*N57,2)</f>
        <v>0.02</v>
      </c>
      <c r="P57" s="237">
        <v>0</v>
      </c>
      <c r="Q57" s="237">
        <f>ROUND(E57*P57,2)</f>
        <v>0</v>
      </c>
      <c r="R57" s="238" t="s">
        <v>302</v>
      </c>
      <c r="S57" s="238" t="s">
        <v>144</v>
      </c>
      <c r="T57" s="240" t="s">
        <v>144</v>
      </c>
      <c r="U57" s="223">
        <v>0</v>
      </c>
      <c r="V57" s="223">
        <f>ROUND(E57*U57,2)</f>
        <v>0</v>
      </c>
      <c r="W57" s="223"/>
      <c r="X57" s="223" t="s">
        <v>303</v>
      </c>
      <c r="Y57" s="223" t="s">
        <v>147</v>
      </c>
      <c r="Z57" s="213"/>
      <c r="AA57" s="213"/>
      <c r="AB57" s="213"/>
      <c r="AC57" s="213"/>
      <c r="AD57" s="213"/>
      <c r="AE57" s="213"/>
      <c r="AF57" s="213"/>
      <c r="AG57" s="213" t="s">
        <v>304</v>
      </c>
      <c r="AH57" s="213"/>
      <c r="AI57" s="213"/>
      <c r="AJ57" s="213"/>
      <c r="AK57" s="213"/>
      <c r="AL57" s="213"/>
      <c r="AM57" s="213"/>
      <c r="AN57" s="213"/>
      <c r="AO57" s="213"/>
      <c r="AP57" s="213"/>
      <c r="AQ57" s="213"/>
      <c r="AR57" s="213"/>
      <c r="AS57" s="213"/>
      <c r="AT57" s="213"/>
      <c r="AU57" s="213"/>
      <c r="AV57" s="213"/>
      <c r="AW57" s="213"/>
      <c r="AX57" s="213"/>
      <c r="AY57" s="213"/>
      <c r="AZ57" s="213"/>
      <c r="BA57" s="213"/>
      <c r="BB57" s="213"/>
      <c r="BC57" s="213"/>
      <c r="BD57" s="213"/>
      <c r="BE57" s="213"/>
      <c r="BF57" s="213"/>
      <c r="BG57" s="213"/>
      <c r="BH57" s="213"/>
    </row>
    <row r="58" spans="1:60" outlineLevel="2" x14ac:dyDescent="0.2">
      <c r="A58" s="220"/>
      <c r="B58" s="221"/>
      <c r="C58" s="247" t="s">
        <v>393</v>
      </c>
      <c r="D58" s="224"/>
      <c r="E58" s="225"/>
      <c r="F58" s="223"/>
      <c r="G58" s="223"/>
      <c r="H58" s="223"/>
      <c r="I58" s="223"/>
      <c r="J58" s="223"/>
      <c r="K58" s="223"/>
      <c r="L58" s="223"/>
      <c r="M58" s="223"/>
      <c r="N58" s="222"/>
      <c r="O58" s="222"/>
      <c r="P58" s="222"/>
      <c r="Q58" s="222"/>
      <c r="R58" s="223"/>
      <c r="S58" s="223"/>
      <c r="T58" s="223"/>
      <c r="U58" s="223"/>
      <c r="V58" s="223"/>
      <c r="W58" s="223"/>
      <c r="X58" s="223"/>
      <c r="Y58" s="223"/>
      <c r="Z58" s="213"/>
      <c r="AA58" s="213"/>
      <c r="AB58" s="213"/>
      <c r="AC58" s="213"/>
      <c r="AD58" s="213"/>
      <c r="AE58" s="213"/>
      <c r="AF58" s="213"/>
      <c r="AG58" s="213" t="s">
        <v>152</v>
      </c>
      <c r="AH58" s="213">
        <v>0</v>
      </c>
      <c r="AI58" s="213"/>
      <c r="AJ58" s="213"/>
      <c r="AK58" s="213"/>
      <c r="AL58" s="213"/>
      <c r="AM58" s="213"/>
      <c r="AN58" s="213"/>
      <c r="AO58" s="213"/>
      <c r="AP58" s="213"/>
      <c r="AQ58" s="213"/>
      <c r="AR58" s="213"/>
      <c r="AS58" s="213"/>
      <c r="AT58" s="213"/>
      <c r="AU58" s="213"/>
      <c r="AV58" s="213"/>
      <c r="AW58" s="213"/>
      <c r="AX58" s="213"/>
      <c r="AY58" s="213"/>
      <c r="AZ58" s="213"/>
      <c r="BA58" s="213"/>
      <c r="BB58" s="213"/>
      <c r="BC58" s="213"/>
      <c r="BD58" s="213"/>
      <c r="BE58" s="213"/>
      <c r="BF58" s="213"/>
      <c r="BG58" s="213"/>
      <c r="BH58" s="213"/>
    </row>
    <row r="59" spans="1:60" outlineLevel="3" x14ac:dyDescent="0.2">
      <c r="A59" s="220"/>
      <c r="B59" s="221"/>
      <c r="C59" s="247" t="s">
        <v>394</v>
      </c>
      <c r="D59" s="224"/>
      <c r="E59" s="225">
        <v>20.6</v>
      </c>
      <c r="F59" s="223"/>
      <c r="G59" s="223"/>
      <c r="H59" s="223"/>
      <c r="I59" s="223"/>
      <c r="J59" s="223"/>
      <c r="K59" s="223"/>
      <c r="L59" s="223"/>
      <c r="M59" s="223"/>
      <c r="N59" s="222"/>
      <c r="O59" s="222"/>
      <c r="P59" s="222"/>
      <c r="Q59" s="222"/>
      <c r="R59" s="223"/>
      <c r="S59" s="223"/>
      <c r="T59" s="223"/>
      <c r="U59" s="223"/>
      <c r="V59" s="223"/>
      <c r="W59" s="223"/>
      <c r="X59" s="223"/>
      <c r="Y59" s="223"/>
      <c r="Z59" s="213"/>
      <c r="AA59" s="213"/>
      <c r="AB59" s="213"/>
      <c r="AC59" s="213"/>
      <c r="AD59" s="213"/>
      <c r="AE59" s="213"/>
      <c r="AF59" s="213"/>
      <c r="AG59" s="213" t="s">
        <v>152</v>
      </c>
      <c r="AH59" s="213">
        <v>5</v>
      </c>
      <c r="AI59" s="213"/>
      <c r="AJ59" s="213"/>
      <c r="AK59" s="213"/>
      <c r="AL59" s="213"/>
      <c r="AM59" s="213"/>
      <c r="AN59" s="213"/>
      <c r="AO59" s="213"/>
      <c r="AP59" s="213"/>
      <c r="AQ59" s="213"/>
      <c r="AR59" s="213"/>
      <c r="AS59" s="213"/>
      <c r="AT59" s="213"/>
      <c r="AU59" s="213"/>
      <c r="AV59" s="213"/>
      <c r="AW59" s="213"/>
      <c r="AX59" s="213"/>
      <c r="AY59" s="213"/>
      <c r="AZ59" s="213"/>
      <c r="BA59" s="213"/>
      <c r="BB59" s="213"/>
      <c r="BC59" s="213"/>
      <c r="BD59" s="213"/>
      <c r="BE59" s="213"/>
      <c r="BF59" s="213"/>
      <c r="BG59" s="213"/>
      <c r="BH59" s="213"/>
    </row>
    <row r="60" spans="1:60" outlineLevel="2" x14ac:dyDescent="0.2">
      <c r="A60" s="220"/>
      <c r="B60" s="221"/>
      <c r="C60" s="248"/>
      <c r="D60" s="243"/>
      <c r="E60" s="243"/>
      <c r="F60" s="243"/>
      <c r="G60" s="243"/>
      <c r="H60" s="223"/>
      <c r="I60" s="223"/>
      <c r="J60" s="223"/>
      <c r="K60" s="223"/>
      <c r="L60" s="223"/>
      <c r="M60" s="223"/>
      <c r="N60" s="222"/>
      <c r="O60" s="222"/>
      <c r="P60" s="222"/>
      <c r="Q60" s="222"/>
      <c r="R60" s="223"/>
      <c r="S60" s="223"/>
      <c r="T60" s="223"/>
      <c r="U60" s="223"/>
      <c r="V60" s="223"/>
      <c r="W60" s="223"/>
      <c r="X60" s="223"/>
      <c r="Y60" s="223"/>
      <c r="Z60" s="213"/>
      <c r="AA60" s="213"/>
      <c r="AB60" s="213"/>
      <c r="AC60" s="213"/>
      <c r="AD60" s="213"/>
      <c r="AE60" s="213"/>
      <c r="AF60" s="213"/>
      <c r="AG60" s="213" t="s">
        <v>158</v>
      </c>
      <c r="AH60" s="213"/>
      <c r="AI60" s="213"/>
      <c r="AJ60" s="213"/>
      <c r="AK60" s="213"/>
      <c r="AL60" s="213"/>
      <c r="AM60" s="213"/>
      <c r="AN60" s="213"/>
      <c r="AO60" s="213"/>
      <c r="AP60" s="213"/>
      <c r="AQ60" s="213"/>
      <c r="AR60" s="213"/>
      <c r="AS60" s="213"/>
      <c r="AT60" s="213"/>
      <c r="AU60" s="213"/>
      <c r="AV60" s="213"/>
      <c r="AW60" s="213"/>
      <c r="AX60" s="213"/>
      <c r="AY60" s="213"/>
      <c r="AZ60" s="213"/>
      <c r="BA60" s="213"/>
      <c r="BB60" s="213"/>
      <c r="BC60" s="213"/>
      <c r="BD60" s="213"/>
      <c r="BE60" s="213"/>
      <c r="BF60" s="213"/>
      <c r="BG60" s="213"/>
      <c r="BH60" s="213"/>
    </row>
    <row r="61" spans="1:60" ht="13.6" x14ac:dyDescent="0.2">
      <c r="A61" s="227" t="s">
        <v>139</v>
      </c>
      <c r="B61" s="228" t="s">
        <v>95</v>
      </c>
      <c r="C61" s="244" t="s">
        <v>96</v>
      </c>
      <c r="D61" s="229"/>
      <c r="E61" s="230"/>
      <c r="F61" s="231"/>
      <c r="G61" s="231">
        <f>SUMIF(AG62:AG92,"&lt;&gt;NOR",G62:G92)</f>
        <v>0</v>
      </c>
      <c r="H61" s="231"/>
      <c r="I61" s="231">
        <f>SUM(I62:I92)</f>
        <v>0</v>
      </c>
      <c r="J61" s="231"/>
      <c r="K61" s="231">
        <f>SUM(K62:K92)</f>
        <v>0</v>
      </c>
      <c r="L61" s="231"/>
      <c r="M61" s="231">
        <f>SUM(M62:M92)</f>
        <v>0</v>
      </c>
      <c r="N61" s="230"/>
      <c r="O61" s="230">
        <f>SUM(O62:O92)</f>
        <v>177.49</v>
      </c>
      <c r="P61" s="230"/>
      <c r="Q61" s="230">
        <f>SUM(Q62:Q92)</f>
        <v>0</v>
      </c>
      <c r="R61" s="231"/>
      <c r="S61" s="231"/>
      <c r="T61" s="232"/>
      <c r="U61" s="226"/>
      <c r="V61" s="226">
        <f>SUM(V62:V92)</f>
        <v>46.11</v>
      </c>
      <c r="W61" s="226"/>
      <c r="X61" s="226"/>
      <c r="Y61" s="226"/>
      <c r="AG61" t="s">
        <v>140</v>
      </c>
    </row>
    <row r="62" spans="1:60" ht="21.75" outlineLevel="1" x14ac:dyDescent="0.2">
      <c r="A62" s="234">
        <v>13</v>
      </c>
      <c r="B62" s="235" t="s">
        <v>395</v>
      </c>
      <c r="C62" s="245" t="s">
        <v>396</v>
      </c>
      <c r="D62" s="236" t="s">
        <v>204</v>
      </c>
      <c r="E62" s="237">
        <v>206</v>
      </c>
      <c r="F62" s="238">
        <f>H62+J62</f>
        <v>0</v>
      </c>
      <c r="G62" s="238">
        <f>ROUND(E62*F62,2)</f>
        <v>0</v>
      </c>
      <c r="H62" s="239"/>
      <c r="I62" s="238">
        <f>ROUND(E62*H62,2)</f>
        <v>0</v>
      </c>
      <c r="J62" s="239"/>
      <c r="K62" s="238">
        <f>ROUND(E62*J62,2)</f>
        <v>0</v>
      </c>
      <c r="L62" s="238">
        <v>21</v>
      </c>
      <c r="M62" s="238">
        <f>G62*(1+L62/100)</f>
        <v>0</v>
      </c>
      <c r="N62" s="237">
        <v>0.46</v>
      </c>
      <c r="O62" s="237">
        <f>ROUND(E62*N62,2)</f>
        <v>94.76</v>
      </c>
      <c r="P62" s="237">
        <v>0</v>
      </c>
      <c r="Q62" s="237">
        <f>ROUND(E62*P62,2)</f>
        <v>0</v>
      </c>
      <c r="R62" s="238" t="s">
        <v>205</v>
      </c>
      <c r="S62" s="238" t="s">
        <v>144</v>
      </c>
      <c r="T62" s="240" t="s">
        <v>144</v>
      </c>
      <c r="U62" s="223">
        <v>2.9000000000000001E-2</v>
      </c>
      <c r="V62" s="223">
        <f>ROUND(E62*U62,2)</f>
        <v>5.97</v>
      </c>
      <c r="W62" s="223"/>
      <c r="X62" s="223" t="s">
        <v>207</v>
      </c>
      <c r="Y62" s="223" t="s">
        <v>147</v>
      </c>
      <c r="Z62" s="213"/>
      <c r="AA62" s="213"/>
      <c r="AB62" s="213"/>
      <c r="AC62" s="213"/>
      <c r="AD62" s="213"/>
      <c r="AE62" s="213"/>
      <c r="AF62" s="213"/>
      <c r="AG62" s="213" t="s">
        <v>208</v>
      </c>
      <c r="AH62" s="213"/>
      <c r="AI62" s="213"/>
      <c r="AJ62" s="213"/>
      <c r="AK62" s="213"/>
      <c r="AL62" s="213"/>
      <c r="AM62" s="213"/>
      <c r="AN62" s="213"/>
      <c r="AO62" s="213"/>
      <c r="AP62" s="213"/>
      <c r="AQ62" s="213"/>
      <c r="AR62" s="213"/>
      <c r="AS62" s="213"/>
      <c r="AT62" s="213"/>
      <c r="AU62" s="213"/>
      <c r="AV62" s="213"/>
      <c r="AW62" s="213"/>
      <c r="AX62" s="213"/>
      <c r="AY62" s="213"/>
      <c r="AZ62" s="213"/>
      <c r="BA62" s="213"/>
      <c r="BB62" s="213"/>
      <c r="BC62" s="213"/>
      <c r="BD62" s="213"/>
      <c r="BE62" s="213"/>
      <c r="BF62" s="213"/>
      <c r="BG62" s="213"/>
      <c r="BH62" s="213"/>
    </row>
    <row r="63" spans="1:60" outlineLevel="2" x14ac:dyDescent="0.2">
      <c r="A63" s="220"/>
      <c r="B63" s="221"/>
      <c r="C63" s="247" t="s">
        <v>384</v>
      </c>
      <c r="D63" s="224"/>
      <c r="E63" s="225">
        <v>206</v>
      </c>
      <c r="F63" s="223"/>
      <c r="G63" s="223"/>
      <c r="H63" s="223"/>
      <c r="I63" s="223"/>
      <c r="J63" s="223"/>
      <c r="K63" s="223"/>
      <c r="L63" s="223"/>
      <c r="M63" s="223"/>
      <c r="N63" s="222"/>
      <c r="O63" s="222"/>
      <c r="P63" s="222"/>
      <c r="Q63" s="222"/>
      <c r="R63" s="223"/>
      <c r="S63" s="223"/>
      <c r="T63" s="223"/>
      <c r="U63" s="223"/>
      <c r="V63" s="223"/>
      <c r="W63" s="223"/>
      <c r="X63" s="223"/>
      <c r="Y63" s="223"/>
      <c r="Z63" s="213"/>
      <c r="AA63" s="213"/>
      <c r="AB63" s="213"/>
      <c r="AC63" s="213"/>
      <c r="AD63" s="213"/>
      <c r="AE63" s="213"/>
      <c r="AF63" s="213"/>
      <c r="AG63" s="213" t="s">
        <v>152</v>
      </c>
      <c r="AH63" s="213">
        <v>5</v>
      </c>
      <c r="AI63" s="213"/>
      <c r="AJ63" s="213"/>
      <c r="AK63" s="213"/>
      <c r="AL63" s="213"/>
      <c r="AM63" s="213"/>
      <c r="AN63" s="213"/>
      <c r="AO63" s="213"/>
      <c r="AP63" s="213"/>
      <c r="AQ63" s="213"/>
      <c r="AR63" s="213"/>
      <c r="AS63" s="213"/>
      <c r="AT63" s="213"/>
      <c r="AU63" s="213"/>
      <c r="AV63" s="213"/>
      <c r="AW63" s="213"/>
      <c r="AX63" s="213"/>
      <c r="AY63" s="213"/>
      <c r="AZ63" s="213"/>
      <c r="BA63" s="213"/>
      <c r="BB63" s="213"/>
      <c r="BC63" s="213"/>
      <c r="BD63" s="213"/>
      <c r="BE63" s="213"/>
      <c r="BF63" s="213"/>
      <c r="BG63" s="213"/>
      <c r="BH63" s="213"/>
    </row>
    <row r="64" spans="1:60" outlineLevel="2" x14ac:dyDescent="0.2">
      <c r="A64" s="220"/>
      <c r="B64" s="221"/>
      <c r="C64" s="248"/>
      <c r="D64" s="243"/>
      <c r="E64" s="243"/>
      <c r="F64" s="243"/>
      <c r="G64" s="243"/>
      <c r="H64" s="223"/>
      <c r="I64" s="223"/>
      <c r="J64" s="223"/>
      <c r="K64" s="223"/>
      <c r="L64" s="223"/>
      <c r="M64" s="223"/>
      <c r="N64" s="222"/>
      <c r="O64" s="222"/>
      <c r="P64" s="222"/>
      <c r="Q64" s="222"/>
      <c r="R64" s="223"/>
      <c r="S64" s="223"/>
      <c r="T64" s="223"/>
      <c r="U64" s="223"/>
      <c r="V64" s="223"/>
      <c r="W64" s="223"/>
      <c r="X64" s="223"/>
      <c r="Y64" s="223"/>
      <c r="Z64" s="213"/>
      <c r="AA64" s="213"/>
      <c r="AB64" s="213"/>
      <c r="AC64" s="213"/>
      <c r="AD64" s="213"/>
      <c r="AE64" s="213"/>
      <c r="AF64" s="213"/>
      <c r="AG64" s="213" t="s">
        <v>158</v>
      </c>
      <c r="AH64" s="213"/>
      <c r="AI64" s="213"/>
      <c r="AJ64" s="213"/>
      <c r="AK64" s="213"/>
      <c r="AL64" s="213"/>
      <c r="AM64" s="213"/>
      <c r="AN64" s="213"/>
      <c r="AO64" s="213"/>
      <c r="AP64" s="213"/>
      <c r="AQ64" s="213"/>
      <c r="AR64" s="213"/>
      <c r="AS64" s="213"/>
      <c r="AT64" s="213"/>
      <c r="AU64" s="213"/>
      <c r="AV64" s="213"/>
      <c r="AW64" s="213"/>
      <c r="AX64" s="213"/>
      <c r="AY64" s="213"/>
      <c r="AZ64" s="213"/>
      <c r="BA64" s="213"/>
      <c r="BB64" s="213"/>
      <c r="BC64" s="213"/>
      <c r="BD64" s="213"/>
      <c r="BE64" s="213"/>
      <c r="BF64" s="213"/>
      <c r="BG64" s="213"/>
      <c r="BH64" s="213"/>
    </row>
    <row r="65" spans="1:60" outlineLevel="1" x14ac:dyDescent="0.2">
      <c r="A65" s="234">
        <v>14</v>
      </c>
      <c r="B65" s="235" t="s">
        <v>397</v>
      </c>
      <c r="C65" s="245" t="s">
        <v>398</v>
      </c>
      <c r="D65" s="236" t="s">
        <v>204</v>
      </c>
      <c r="E65" s="237">
        <v>206</v>
      </c>
      <c r="F65" s="238">
        <f>H65+J65</f>
        <v>0</v>
      </c>
      <c r="G65" s="238">
        <f>ROUND(E65*F65,2)</f>
        <v>0</v>
      </c>
      <c r="H65" s="239"/>
      <c r="I65" s="238">
        <f>ROUND(E65*H65,2)</f>
        <v>0</v>
      </c>
      <c r="J65" s="239"/>
      <c r="K65" s="238">
        <f>ROUND(E65*J65,2)</f>
        <v>0</v>
      </c>
      <c r="L65" s="238">
        <v>21</v>
      </c>
      <c r="M65" s="238">
        <f>G65*(1+L65/100)</f>
        <v>0</v>
      </c>
      <c r="N65" s="237">
        <v>0</v>
      </c>
      <c r="O65" s="237">
        <f>ROUND(E65*N65,2)</f>
        <v>0</v>
      </c>
      <c r="P65" s="237">
        <v>0</v>
      </c>
      <c r="Q65" s="237">
        <f>ROUND(E65*P65,2)</f>
        <v>0</v>
      </c>
      <c r="R65" s="238" t="s">
        <v>205</v>
      </c>
      <c r="S65" s="238" t="s">
        <v>144</v>
      </c>
      <c r="T65" s="240" t="s">
        <v>144</v>
      </c>
      <c r="U65" s="223">
        <v>0.09</v>
      </c>
      <c r="V65" s="223">
        <f>ROUND(E65*U65,2)</f>
        <v>18.54</v>
      </c>
      <c r="W65" s="223"/>
      <c r="X65" s="223" t="s">
        <v>207</v>
      </c>
      <c r="Y65" s="223" t="s">
        <v>147</v>
      </c>
      <c r="Z65" s="213"/>
      <c r="AA65" s="213"/>
      <c r="AB65" s="213"/>
      <c r="AC65" s="213"/>
      <c r="AD65" s="213"/>
      <c r="AE65" s="213"/>
      <c r="AF65" s="213"/>
      <c r="AG65" s="213" t="s">
        <v>208</v>
      </c>
      <c r="AH65" s="213"/>
      <c r="AI65" s="213"/>
      <c r="AJ65" s="213"/>
      <c r="AK65" s="213"/>
      <c r="AL65" s="213"/>
      <c r="AM65" s="213"/>
      <c r="AN65" s="213"/>
      <c r="AO65" s="213"/>
      <c r="AP65" s="213"/>
      <c r="AQ65" s="213"/>
      <c r="AR65" s="213"/>
      <c r="AS65" s="213"/>
      <c r="AT65" s="213"/>
      <c r="AU65" s="213"/>
      <c r="AV65" s="213"/>
      <c r="AW65" s="213"/>
      <c r="AX65" s="213"/>
      <c r="AY65" s="213"/>
      <c r="AZ65" s="213"/>
      <c r="BA65" s="213"/>
      <c r="BB65" s="213"/>
      <c r="BC65" s="213"/>
      <c r="BD65" s="213"/>
      <c r="BE65" s="213"/>
      <c r="BF65" s="213"/>
      <c r="BG65" s="213"/>
      <c r="BH65" s="213"/>
    </row>
    <row r="66" spans="1:60" outlineLevel="2" x14ac:dyDescent="0.2">
      <c r="A66" s="220"/>
      <c r="B66" s="221"/>
      <c r="C66" s="247" t="s">
        <v>379</v>
      </c>
      <c r="D66" s="224"/>
      <c r="E66" s="225">
        <v>206</v>
      </c>
      <c r="F66" s="223"/>
      <c r="G66" s="223"/>
      <c r="H66" s="223"/>
      <c r="I66" s="223"/>
      <c r="J66" s="223"/>
      <c r="K66" s="223"/>
      <c r="L66" s="223"/>
      <c r="M66" s="223"/>
      <c r="N66" s="222"/>
      <c r="O66" s="222"/>
      <c r="P66" s="222"/>
      <c r="Q66" s="222"/>
      <c r="R66" s="223"/>
      <c r="S66" s="223"/>
      <c r="T66" s="223"/>
      <c r="U66" s="223"/>
      <c r="V66" s="223"/>
      <c r="W66" s="223"/>
      <c r="X66" s="223"/>
      <c r="Y66" s="223"/>
      <c r="Z66" s="213"/>
      <c r="AA66" s="213"/>
      <c r="AB66" s="213"/>
      <c r="AC66" s="213"/>
      <c r="AD66" s="213"/>
      <c r="AE66" s="213"/>
      <c r="AF66" s="213"/>
      <c r="AG66" s="213" t="s">
        <v>152</v>
      </c>
      <c r="AH66" s="213">
        <v>0</v>
      </c>
      <c r="AI66" s="213"/>
      <c r="AJ66" s="213"/>
      <c r="AK66" s="213"/>
      <c r="AL66" s="213"/>
      <c r="AM66" s="213"/>
      <c r="AN66" s="213"/>
      <c r="AO66" s="213"/>
      <c r="AP66" s="213"/>
      <c r="AQ66" s="213"/>
      <c r="AR66" s="213"/>
      <c r="AS66" s="213"/>
      <c r="AT66" s="213"/>
      <c r="AU66" s="213"/>
      <c r="AV66" s="213"/>
      <c r="AW66" s="213"/>
      <c r="AX66" s="213"/>
      <c r="AY66" s="213"/>
      <c r="AZ66" s="213"/>
      <c r="BA66" s="213"/>
      <c r="BB66" s="213"/>
      <c r="BC66" s="213"/>
      <c r="BD66" s="213"/>
      <c r="BE66" s="213"/>
      <c r="BF66" s="213"/>
      <c r="BG66" s="213"/>
      <c r="BH66" s="213"/>
    </row>
    <row r="67" spans="1:60" outlineLevel="2" x14ac:dyDescent="0.2">
      <c r="A67" s="220"/>
      <c r="B67" s="221"/>
      <c r="C67" s="248"/>
      <c r="D67" s="243"/>
      <c r="E67" s="243"/>
      <c r="F67" s="243"/>
      <c r="G67" s="243"/>
      <c r="H67" s="223"/>
      <c r="I67" s="223"/>
      <c r="J67" s="223"/>
      <c r="K67" s="223"/>
      <c r="L67" s="223"/>
      <c r="M67" s="223"/>
      <c r="N67" s="222"/>
      <c r="O67" s="222"/>
      <c r="P67" s="222"/>
      <c r="Q67" s="222"/>
      <c r="R67" s="223"/>
      <c r="S67" s="223"/>
      <c r="T67" s="223"/>
      <c r="U67" s="223"/>
      <c r="V67" s="223"/>
      <c r="W67" s="223"/>
      <c r="X67" s="223"/>
      <c r="Y67" s="223"/>
      <c r="Z67" s="213"/>
      <c r="AA67" s="213"/>
      <c r="AB67" s="213"/>
      <c r="AC67" s="213"/>
      <c r="AD67" s="213"/>
      <c r="AE67" s="213"/>
      <c r="AF67" s="213"/>
      <c r="AG67" s="213" t="s">
        <v>158</v>
      </c>
      <c r="AH67" s="213"/>
      <c r="AI67" s="213"/>
      <c r="AJ67" s="213"/>
      <c r="AK67" s="213"/>
      <c r="AL67" s="213"/>
      <c r="AM67" s="213"/>
      <c r="AN67" s="213"/>
      <c r="AO67" s="213"/>
      <c r="AP67" s="213"/>
      <c r="AQ67" s="213"/>
      <c r="AR67" s="213"/>
      <c r="AS67" s="213"/>
      <c r="AT67" s="213"/>
      <c r="AU67" s="213"/>
      <c r="AV67" s="213"/>
      <c r="AW67" s="213"/>
      <c r="AX67" s="213"/>
      <c r="AY67" s="213"/>
      <c r="AZ67" s="213"/>
      <c r="BA67" s="213"/>
      <c r="BB67" s="213"/>
      <c r="BC67" s="213"/>
      <c r="BD67" s="213"/>
      <c r="BE67" s="213"/>
      <c r="BF67" s="213"/>
      <c r="BG67" s="213"/>
      <c r="BH67" s="213"/>
    </row>
    <row r="68" spans="1:60" ht="21.75" outlineLevel="1" x14ac:dyDescent="0.2">
      <c r="A68" s="234">
        <v>15</v>
      </c>
      <c r="B68" s="235" t="s">
        <v>399</v>
      </c>
      <c r="C68" s="245" t="s">
        <v>400</v>
      </c>
      <c r="D68" s="236" t="s">
        <v>204</v>
      </c>
      <c r="E68" s="237">
        <v>180</v>
      </c>
      <c r="F68" s="238">
        <f>H68+J68</f>
        <v>0</v>
      </c>
      <c r="G68" s="238">
        <f>ROUND(E68*F68,2)</f>
        <v>0</v>
      </c>
      <c r="H68" s="239"/>
      <c r="I68" s="238">
        <f>ROUND(E68*H68,2)</f>
        <v>0</v>
      </c>
      <c r="J68" s="239"/>
      <c r="K68" s="238">
        <f>ROUND(E68*J68,2)</f>
        <v>0</v>
      </c>
      <c r="L68" s="238">
        <v>21</v>
      </c>
      <c r="M68" s="238">
        <f>G68*(1+L68/100)</f>
        <v>0</v>
      </c>
      <c r="N68" s="237">
        <v>0.45926</v>
      </c>
      <c r="O68" s="237">
        <f>ROUND(E68*N68,2)</f>
        <v>82.67</v>
      </c>
      <c r="P68" s="237">
        <v>0</v>
      </c>
      <c r="Q68" s="237">
        <f>ROUND(E68*P68,2)</f>
        <v>0</v>
      </c>
      <c r="R68" s="238" t="s">
        <v>363</v>
      </c>
      <c r="S68" s="238" t="s">
        <v>144</v>
      </c>
      <c r="T68" s="240" t="s">
        <v>144</v>
      </c>
      <c r="U68" s="223">
        <v>0.12</v>
      </c>
      <c r="V68" s="223">
        <f>ROUND(E68*U68,2)</f>
        <v>21.6</v>
      </c>
      <c r="W68" s="223"/>
      <c r="X68" s="223" t="s">
        <v>207</v>
      </c>
      <c r="Y68" s="223" t="s">
        <v>147</v>
      </c>
      <c r="Z68" s="213"/>
      <c r="AA68" s="213"/>
      <c r="AB68" s="213"/>
      <c r="AC68" s="213"/>
      <c r="AD68" s="213"/>
      <c r="AE68" s="213"/>
      <c r="AF68" s="213"/>
      <c r="AG68" s="213" t="s">
        <v>208</v>
      </c>
      <c r="AH68" s="213"/>
      <c r="AI68" s="213"/>
      <c r="AJ68" s="213"/>
      <c r="AK68" s="213"/>
      <c r="AL68" s="213"/>
      <c r="AM68" s="213"/>
      <c r="AN68" s="213"/>
      <c r="AO68" s="213"/>
      <c r="AP68" s="213"/>
      <c r="AQ68" s="213"/>
      <c r="AR68" s="213"/>
      <c r="AS68" s="213"/>
      <c r="AT68" s="213"/>
      <c r="AU68" s="213"/>
      <c r="AV68" s="213"/>
      <c r="AW68" s="213"/>
      <c r="AX68" s="213"/>
      <c r="AY68" s="213"/>
      <c r="AZ68" s="213"/>
      <c r="BA68" s="213"/>
      <c r="BB68" s="213"/>
      <c r="BC68" s="213"/>
      <c r="BD68" s="213"/>
      <c r="BE68" s="213"/>
      <c r="BF68" s="213"/>
      <c r="BG68" s="213"/>
      <c r="BH68" s="213"/>
    </row>
    <row r="69" spans="1:60" outlineLevel="2" x14ac:dyDescent="0.2">
      <c r="A69" s="220"/>
      <c r="B69" s="221"/>
      <c r="C69" s="246" t="s">
        <v>401</v>
      </c>
      <c r="D69" s="242"/>
      <c r="E69" s="242"/>
      <c r="F69" s="242"/>
      <c r="G69" s="242"/>
      <c r="H69" s="223"/>
      <c r="I69" s="223"/>
      <c r="J69" s="223"/>
      <c r="K69" s="223"/>
      <c r="L69" s="223"/>
      <c r="M69" s="223"/>
      <c r="N69" s="222"/>
      <c r="O69" s="222"/>
      <c r="P69" s="222"/>
      <c r="Q69" s="222"/>
      <c r="R69" s="223"/>
      <c r="S69" s="223"/>
      <c r="T69" s="223"/>
      <c r="U69" s="223"/>
      <c r="V69" s="223"/>
      <c r="W69" s="223"/>
      <c r="X69" s="223"/>
      <c r="Y69" s="223"/>
      <c r="Z69" s="213"/>
      <c r="AA69" s="213"/>
      <c r="AB69" s="213"/>
      <c r="AC69" s="213"/>
      <c r="AD69" s="213"/>
      <c r="AE69" s="213"/>
      <c r="AF69" s="213"/>
      <c r="AG69" s="213" t="s">
        <v>150</v>
      </c>
      <c r="AH69" s="213"/>
      <c r="AI69" s="213"/>
      <c r="AJ69" s="213"/>
      <c r="AK69" s="213"/>
      <c r="AL69" s="213"/>
      <c r="AM69" s="213"/>
      <c r="AN69" s="213"/>
      <c r="AO69" s="213"/>
      <c r="AP69" s="213"/>
      <c r="AQ69" s="213"/>
      <c r="AR69" s="213"/>
      <c r="AS69" s="213"/>
      <c r="AT69" s="213"/>
      <c r="AU69" s="213"/>
      <c r="AV69" s="213"/>
      <c r="AW69" s="213"/>
      <c r="AX69" s="213"/>
      <c r="AY69" s="213"/>
      <c r="AZ69" s="213"/>
      <c r="BA69" s="213"/>
      <c r="BB69" s="213"/>
      <c r="BC69" s="213"/>
      <c r="BD69" s="213"/>
      <c r="BE69" s="213"/>
      <c r="BF69" s="213"/>
      <c r="BG69" s="213"/>
      <c r="BH69" s="213"/>
    </row>
    <row r="70" spans="1:60" outlineLevel="3" x14ac:dyDescent="0.2">
      <c r="A70" s="220"/>
      <c r="B70" s="221"/>
      <c r="C70" s="257" t="s">
        <v>402</v>
      </c>
      <c r="D70" s="256"/>
      <c r="E70" s="256"/>
      <c r="F70" s="256"/>
      <c r="G70" s="256"/>
      <c r="H70" s="223"/>
      <c r="I70" s="223"/>
      <c r="J70" s="223"/>
      <c r="K70" s="223"/>
      <c r="L70" s="223"/>
      <c r="M70" s="223"/>
      <c r="N70" s="222"/>
      <c r="O70" s="222"/>
      <c r="P70" s="222"/>
      <c r="Q70" s="222"/>
      <c r="R70" s="223"/>
      <c r="S70" s="223"/>
      <c r="T70" s="223"/>
      <c r="U70" s="223"/>
      <c r="V70" s="223"/>
      <c r="W70" s="223"/>
      <c r="X70" s="223"/>
      <c r="Y70" s="223"/>
      <c r="Z70" s="213"/>
      <c r="AA70" s="213"/>
      <c r="AB70" s="213"/>
      <c r="AC70" s="213"/>
      <c r="AD70" s="213"/>
      <c r="AE70" s="213"/>
      <c r="AF70" s="213"/>
      <c r="AG70" s="213" t="s">
        <v>150</v>
      </c>
      <c r="AH70" s="213"/>
      <c r="AI70" s="213"/>
      <c r="AJ70" s="213"/>
      <c r="AK70" s="213"/>
      <c r="AL70" s="213"/>
      <c r="AM70" s="213"/>
      <c r="AN70" s="213"/>
      <c r="AO70" s="213"/>
      <c r="AP70" s="213"/>
      <c r="AQ70" s="213"/>
      <c r="AR70" s="213"/>
      <c r="AS70" s="213"/>
      <c r="AT70" s="213"/>
      <c r="AU70" s="213"/>
      <c r="AV70" s="213"/>
      <c r="AW70" s="213"/>
      <c r="AX70" s="213"/>
      <c r="AY70" s="213"/>
      <c r="AZ70" s="213"/>
      <c r="BA70" s="213"/>
      <c r="BB70" s="213"/>
      <c r="BC70" s="213"/>
      <c r="BD70" s="213"/>
      <c r="BE70" s="213"/>
      <c r="BF70" s="213"/>
      <c r="BG70" s="213"/>
      <c r="BH70" s="213"/>
    </row>
    <row r="71" spans="1:60" outlineLevel="3" x14ac:dyDescent="0.2">
      <c r="A71" s="220"/>
      <c r="B71" s="221"/>
      <c r="C71" s="257" t="s">
        <v>403</v>
      </c>
      <c r="D71" s="256"/>
      <c r="E71" s="256"/>
      <c r="F71" s="256"/>
      <c r="G71" s="256"/>
      <c r="H71" s="223"/>
      <c r="I71" s="223"/>
      <c r="J71" s="223"/>
      <c r="K71" s="223"/>
      <c r="L71" s="223"/>
      <c r="M71" s="223"/>
      <c r="N71" s="222"/>
      <c r="O71" s="222"/>
      <c r="P71" s="222"/>
      <c r="Q71" s="222"/>
      <c r="R71" s="223"/>
      <c r="S71" s="223"/>
      <c r="T71" s="223"/>
      <c r="U71" s="223"/>
      <c r="V71" s="223"/>
      <c r="W71" s="223"/>
      <c r="X71" s="223"/>
      <c r="Y71" s="223"/>
      <c r="Z71" s="213"/>
      <c r="AA71" s="213"/>
      <c r="AB71" s="213"/>
      <c r="AC71" s="213"/>
      <c r="AD71" s="213"/>
      <c r="AE71" s="213"/>
      <c r="AF71" s="213"/>
      <c r="AG71" s="213" t="s">
        <v>150</v>
      </c>
      <c r="AH71" s="213"/>
      <c r="AI71" s="213"/>
      <c r="AJ71" s="213"/>
      <c r="AK71" s="213"/>
      <c r="AL71" s="213"/>
      <c r="AM71" s="213"/>
      <c r="AN71" s="213"/>
      <c r="AO71" s="213"/>
      <c r="AP71" s="213"/>
      <c r="AQ71" s="213"/>
      <c r="AR71" s="213"/>
      <c r="AS71" s="213"/>
      <c r="AT71" s="213"/>
      <c r="AU71" s="213"/>
      <c r="AV71" s="213"/>
      <c r="AW71" s="213"/>
      <c r="AX71" s="213"/>
      <c r="AY71" s="213"/>
      <c r="AZ71" s="213"/>
      <c r="BA71" s="213"/>
      <c r="BB71" s="213"/>
      <c r="BC71" s="213"/>
      <c r="BD71" s="213"/>
      <c r="BE71" s="213"/>
      <c r="BF71" s="213"/>
      <c r="BG71" s="213"/>
      <c r="BH71" s="213"/>
    </row>
    <row r="72" spans="1:60" outlineLevel="3" x14ac:dyDescent="0.2">
      <c r="A72" s="220"/>
      <c r="B72" s="221"/>
      <c r="C72" s="257" t="s">
        <v>404</v>
      </c>
      <c r="D72" s="256"/>
      <c r="E72" s="256"/>
      <c r="F72" s="256"/>
      <c r="G72" s="256"/>
      <c r="H72" s="223"/>
      <c r="I72" s="223"/>
      <c r="J72" s="223"/>
      <c r="K72" s="223"/>
      <c r="L72" s="223"/>
      <c r="M72" s="223"/>
      <c r="N72" s="222"/>
      <c r="O72" s="222"/>
      <c r="P72" s="222"/>
      <c r="Q72" s="222"/>
      <c r="R72" s="223"/>
      <c r="S72" s="223"/>
      <c r="T72" s="223"/>
      <c r="U72" s="223"/>
      <c r="V72" s="223"/>
      <c r="W72" s="223"/>
      <c r="X72" s="223"/>
      <c r="Y72" s="223"/>
      <c r="Z72" s="213"/>
      <c r="AA72" s="213"/>
      <c r="AB72" s="213"/>
      <c r="AC72" s="213"/>
      <c r="AD72" s="213"/>
      <c r="AE72" s="213"/>
      <c r="AF72" s="213"/>
      <c r="AG72" s="213" t="s">
        <v>150</v>
      </c>
      <c r="AH72" s="213"/>
      <c r="AI72" s="213"/>
      <c r="AJ72" s="213"/>
      <c r="AK72" s="213"/>
      <c r="AL72" s="213"/>
      <c r="AM72" s="213"/>
      <c r="AN72" s="213"/>
      <c r="AO72" s="213"/>
      <c r="AP72" s="213"/>
      <c r="AQ72" s="213"/>
      <c r="AR72" s="213"/>
      <c r="AS72" s="213"/>
      <c r="AT72" s="213"/>
      <c r="AU72" s="213"/>
      <c r="AV72" s="213"/>
      <c r="AW72" s="213"/>
      <c r="AX72" s="213"/>
      <c r="AY72" s="213"/>
      <c r="AZ72" s="213"/>
      <c r="BA72" s="213"/>
      <c r="BB72" s="213"/>
      <c r="BC72" s="213"/>
      <c r="BD72" s="213"/>
      <c r="BE72" s="213"/>
      <c r="BF72" s="213"/>
      <c r="BG72" s="213"/>
      <c r="BH72" s="213"/>
    </row>
    <row r="73" spans="1:60" outlineLevel="2" x14ac:dyDescent="0.2">
      <c r="A73" s="220"/>
      <c r="B73" s="221"/>
      <c r="C73" s="247" t="s">
        <v>405</v>
      </c>
      <c r="D73" s="224"/>
      <c r="E73" s="225">
        <v>180</v>
      </c>
      <c r="F73" s="223"/>
      <c r="G73" s="223"/>
      <c r="H73" s="223"/>
      <c r="I73" s="223"/>
      <c r="J73" s="223"/>
      <c r="K73" s="223"/>
      <c r="L73" s="223"/>
      <c r="M73" s="223"/>
      <c r="N73" s="222"/>
      <c r="O73" s="222"/>
      <c r="P73" s="222"/>
      <c r="Q73" s="222"/>
      <c r="R73" s="223"/>
      <c r="S73" s="223"/>
      <c r="T73" s="223"/>
      <c r="U73" s="223"/>
      <c r="V73" s="223"/>
      <c r="W73" s="223"/>
      <c r="X73" s="223"/>
      <c r="Y73" s="223"/>
      <c r="Z73" s="213"/>
      <c r="AA73" s="213"/>
      <c r="AB73" s="213"/>
      <c r="AC73" s="213"/>
      <c r="AD73" s="213"/>
      <c r="AE73" s="213"/>
      <c r="AF73" s="213"/>
      <c r="AG73" s="213" t="s">
        <v>152</v>
      </c>
      <c r="AH73" s="213">
        <v>0</v>
      </c>
      <c r="AI73" s="213"/>
      <c r="AJ73" s="213"/>
      <c r="AK73" s="213"/>
      <c r="AL73" s="213"/>
      <c r="AM73" s="213"/>
      <c r="AN73" s="213"/>
      <c r="AO73" s="213"/>
      <c r="AP73" s="213"/>
      <c r="AQ73" s="213"/>
      <c r="AR73" s="213"/>
      <c r="AS73" s="213"/>
      <c r="AT73" s="213"/>
      <c r="AU73" s="213"/>
      <c r="AV73" s="213"/>
      <c r="AW73" s="213"/>
      <c r="AX73" s="213"/>
      <c r="AY73" s="213"/>
      <c r="AZ73" s="213"/>
      <c r="BA73" s="213"/>
      <c r="BB73" s="213"/>
      <c r="BC73" s="213"/>
      <c r="BD73" s="213"/>
      <c r="BE73" s="213"/>
      <c r="BF73" s="213"/>
      <c r="BG73" s="213"/>
      <c r="BH73" s="213"/>
    </row>
    <row r="74" spans="1:60" outlineLevel="2" x14ac:dyDescent="0.2">
      <c r="A74" s="220"/>
      <c r="B74" s="221"/>
      <c r="C74" s="248"/>
      <c r="D74" s="243"/>
      <c r="E74" s="243"/>
      <c r="F74" s="243"/>
      <c r="G74" s="243"/>
      <c r="H74" s="223"/>
      <c r="I74" s="223"/>
      <c r="J74" s="223"/>
      <c r="K74" s="223"/>
      <c r="L74" s="223"/>
      <c r="M74" s="223"/>
      <c r="N74" s="222"/>
      <c r="O74" s="222"/>
      <c r="P74" s="222"/>
      <c r="Q74" s="222"/>
      <c r="R74" s="223"/>
      <c r="S74" s="223"/>
      <c r="T74" s="223"/>
      <c r="U74" s="223"/>
      <c r="V74" s="223"/>
      <c r="W74" s="223"/>
      <c r="X74" s="223"/>
      <c r="Y74" s="223"/>
      <c r="Z74" s="213"/>
      <c r="AA74" s="213"/>
      <c r="AB74" s="213"/>
      <c r="AC74" s="213"/>
      <c r="AD74" s="213"/>
      <c r="AE74" s="213"/>
      <c r="AF74" s="213"/>
      <c r="AG74" s="213" t="s">
        <v>158</v>
      </c>
      <c r="AH74" s="213"/>
      <c r="AI74" s="213"/>
      <c r="AJ74" s="213"/>
      <c r="AK74" s="213"/>
      <c r="AL74" s="213"/>
      <c r="AM74" s="213"/>
      <c r="AN74" s="213"/>
      <c r="AO74" s="213"/>
      <c r="AP74" s="213"/>
      <c r="AQ74" s="213"/>
      <c r="AR74" s="213"/>
      <c r="AS74" s="213"/>
      <c r="AT74" s="213"/>
      <c r="AU74" s="213"/>
      <c r="AV74" s="213"/>
      <c r="AW74" s="213"/>
      <c r="AX74" s="213"/>
      <c r="AY74" s="213"/>
      <c r="AZ74" s="213"/>
      <c r="BA74" s="213"/>
      <c r="BB74" s="213"/>
      <c r="BC74" s="213"/>
      <c r="BD74" s="213"/>
      <c r="BE74" s="213"/>
      <c r="BF74" s="213"/>
      <c r="BG74" s="213"/>
      <c r="BH74" s="213"/>
    </row>
    <row r="75" spans="1:60" outlineLevel="1" x14ac:dyDescent="0.2">
      <c r="A75" s="234">
        <v>16</v>
      </c>
      <c r="B75" s="235" t="s">
        <v>406</v>
      </c>
      <c r="C75" s="245" t="s">
        <v>407</v>
      </c>
      <c r="D75" s="236" t="s">
        <v>298</v>
      </c>
      <c r="E75" s="237">
        <v>206</v>
      </c>
      <c r="F75" s="238">
        <f>H75+J75</f>
        <v>0</v>
      </c>
      <c r="G75" s="238">
        <f>ROUND(E75*F75,2)</f>
        <v>0</v>
      </c>
      <c r="H75" s="239"/>
      <c r="I75" s="238">
        <f>ROUND(E75*H75,2)</f>
        <v>0</v>
      </c>
      <c r="J75" s="239"/>
      <c r="K75" s="238">
        <f>ROUND(E75*J75,2)</f>
        <v>0</v>
      </c>
      <c r="L75" s="238">
        <v>21</v>
      </c>
      <c r="M75" s="238">
        <f>G75*(1+L75/100)</f>
        <v>0</v>
      </c>
      <c r="N75" s="237">
        <v>0</v>
      </c>
      <c r="O75" s="237">
        <f>ROUND(E75*N75,2)</f>
        <v>0</v>
      </c>
      <c r="P75" s="237">
        <v>0</v>
      </c>
      <c r="Q75" s="237">
        <f>ROUND(E75*P75,2)</f>
        <v>0</v>
      </c>
      <c r="R75" s="238"/>
      <c r="S75" s="238" t="s">
        <v>196</v>
      </c>
      <c r="T75" s="240" t="s">
        <v>145</v>
      </c>
      <c r="U75" s="223">
        <v>0</v>
      </c>
      <c r="V75" s="223">
        <f>ROUND(E75*U75,2)</f>
        <v>0</v>
      </c>
      <c r="W75" s="223"/>
      <c r="X75" s="223" t="s">
        <v>207</v>
      </c>
      <c r="Y75" s="223" t="s">
        <v>147</v>
      </c>
      <c r="Z75" s="213"/>
      <c r="AA75" s="213"/>
      <c r="AB75" s="213"/>
      <c r="AC75" s="213"/>
      <c r="AD75" s="213"/>
      <c r="AE75" s="213"/>
      <c r="AF75" s="213"/>
      <c r="AG75" s="213" t="s">
        <v>208</v>
      </c>
      <c r="AH75" s="213"/>
      <c r="AI75" s="213"/>
      <c r="AJ75" s="213"/>
      <c r="AK75" s="213"/>
      <c r="AL75" s="213"/>
      <c r="AM75" s="213"/>
      <c r="AN75" s="213"/>
      <c r="AO75" s="213"/>
      <c r="AP75" s="213"/>
      <c r="AQ75" s="213"/>
      <c r="AR75" s="213"/>
      <c r="AS75" s="213"/>
      <c r="AT75" s="213"/>
      <c r="AU75" s="213"/>
      <c r="AV75" s="213"/>
      <c r="AW75" s="213"/>
      <c r="AX75" s="213"/>
      <c r="AY75" s="213"/>
      <c r="AZ75" s="213"/>
      <c r="BA75" s="213"/>
      <c r="BB75" s="213"/>
      <c r="BC75" s="213"/>
      <c r="BD75" s="213"/>
      <c r="BE75" s="213"/>
      <c r="BF75" s="213"/>
      <c r="BG75" s="213"/>
      <c r="BH75" s="213"/>
    </row>
    <row r="76" spans="1:60" outlineLevel="2" x14ac:dyDescent="0.2">
      <c r="A76" s="220"/>
      <c r="B76" s="221"/>
      <c r="C76" s="247" t="s">
        <v>384</v>
      </c>
      <c r="D76" s="224"/>
      <c r="E76" s="225">
        <v>206</v>
      </c>
      <c r="F76" s="223"/>
      <c r="G76" s="223"/>
      <c r="H76" s="223"/>
      <c r="I76" s="223"/>
      <c r="J76" s="223"/>
      <c r="K76" s="223"/>
      <c r="L76" s="223"/>
      <c r="M76" s="223"/>
      <c r="N76" s="222"/>
      <c r="O76" s="222"/>
      <c r="P76" s="222"/>
      <c r="Q76" s="222"/>
      <c r="R76" s="223"/>
      <c r="S76" s="223"/>
      <c r="T76" s="223"/>
      <c r="U76" s="223"/>
      <c r="V76" s="223"/>
      <c r="W76" s="223"/>
      <c r="X76" s="223"/>
      <c r="Y76" s="223"/>
      <c r="Z76" s="213"/>
      <c r="AA76" s="213"/>
      <c r="AB76" s="213"/>
      <c r="AC76" s="213"/>
      <c r="AD76" s="213"/>
      <c r="AE76" s="213"/>
      <c r="AF76" s="213"/>
      <c r="AG76" s="213" t="s">
        <v>152</v>
      </c>
      <c r="AH76" s="213">
        <v>5</v>
      </c>
      <c r="AI76" s="213"/>
      <c r="AJ76" s="213"/>
      <c r="AK76" s="213"/>
      <c r="AL76" s="213"/>
      <c r="AM76" s="213"/>
      <c r="AN76" s="213"/>
      <c r="AO76" s="213"/>
      <c r="AP76" s="213"/>
      <c r="AQ76" s="213"/>
      <c r="AR76" s="213"/>
      <c r="AS76" s="213"/>
      <c r="AT76" s="213"/>
      <c r="AU76" s="213"/>
      <c r="AV76" s="213"/>
      <c r="AW76" s="213"/>
      <c r="AX76" s="213"/>
      <c r="AY76" s="213"/>
      <c r="AZ76" s="213"/>
      <c r="BA76" s="213"/>
      <c r="BB76" s="213"/>
      <c r="BC76" s="213"/>
      <c r="BD76" s="213"/>
      <c r="BE76" s="213"/>
      <c r="BF76" s="213"/>
      <c r="BG76" s="213"/>
      <c r="BH76" s="213"/>
    </row>
    <row r="77" spans="1:60" outlineLevel="2" x14ac:dyDescent="0.2">
      <c r="A77" s="220"/>
      <c r="B77" s="221"/>
      <c r="C77" s="248"/>
      <c r="D77" s="243"/>
      <c r="E77" s="243"/>
      <c r="F77" s="243"/>
      <c r="G77" s="243"/>
      <c r="H77" s="223"/>
      <c r="I77" s="223"/>
      <c r="J77" s="223"/>
      <c r="K77" s="223"/>
      <c r="L77" s="223"/>
      <c r="M77" s="223"/>
      <c r="N77" s="222"/>
      <c r="O77" s="222"/>
      <c r="P77" s="222"/>
      <c r="Q77" s="222"/>
      <c r="R77" s="223"/>
      <c r="S77" s="223"/>
      <c r="T77" s="223"/>
      <c r="U77" s="223"/>
      <c r="V77" s="223"/>
      <c r="W77" s="223"/>
      <c r="X77" s="223"/>
      <c r="Y77" s="223"/>
      <c r="Z77" s="213"/>
      <c r="AA77" s="213"/>
      <c r="AB77" s="213"/>
      <c r="AC77" s="213"/>
      <c r="AD77" s="213"/>
      <c r="AE77" s="213"/>
      <c r="AF77" s="213"/>
      <c r="AG77" s="213" t="s">
        <v>158</v>
      </c>
      <c r="AH77" s="213"/>
      <c r="AI77" s="213"/>
      <c r="AJ77" s="213"/>
      <c r="AK77" s="213"/>
      <c r="AL77" s="213"/>
      <c r="AM77" s="213"/>
      <c r="AN77" s="213"/>
      <c r="AO77" s="213"/>
      <c r="AP77" s="213"/>
      <c r="AQ77" s="213"/>
      <c r="AR77" s="213"/>
      <c r="AS77" s="213"/>
      <c r="AT77" s="213"/>
      <c r="AU77" s="213"/>
      <c r="AV77" s="213"/>
      <c r="AW77" s="213"/>
      <c r="AX77" s="213"/>
      <c r="AY77" s="213"/>
      <c r="AZ77" s="213"/>
      <c r="BA77" s="213"/>
      <c r="BB77" s="213"/>
      <c r="BC77" s="213"/>
      <c r="BD77" s="213"/>
      <c r="BE77" s="213"/>
      <c r="BF77" s="213"/>
      <c r="BG77" s="213"/>
      <c r="BH77" s="213"/>
    </row>
    <row r="78" spans="1:60" outlineLevel="1" x14ac:dyDescent="0.2">
      <c r="A78" s="234">
        <v>17</v>
      </c>
      <c r="B78" s="235" t="s">
        <v>408</v>
      </c>
      <c r="C78" s="245" t="s">
        <v>409</v>
      </c>
      <c r="D78" s="236" t="s">
        <v>410</v>
      </c>
      <c r="E78" s="237">
        <v>1800</v>
      </c>
      <c r="F78" s="238">
        <f>H78+J78</f>
        <v>0</v>
      </c>
      <c r="G78" s="238">
        <f>ROUND(E78*F78,2)</f>
        <v>0</v>
      </c>
      <c r="H78" s="239"/>
      <c r="I78" s="238">
        <f>ROUND(E78*H78,2)</f>
        <v>0</v>
      </c>
      <c r="J78" s="239"/>
      <c r="K78" s="238">
        <f>ROUND(E78*J78,2)</f>
        <v>0</v>
      </c>
      <c r="L78" s="238">
        <v>21</v>
      </c>
      <c r="M78" s="238">
        <f>G78*(1+L78/100)</f>
        <v>0</v>
      </c>
      <c r="N78" s="237">
        <v>0</v>
      </c>
      <c r="O78" s="237">
        <f>ROUND(E78*N78,2)</f>
        <v>0</v>
      </c>
      <c r="P78" s="237">
        <v>0</v>
      </c>
      <c r="Q78" s="237">
        <f>ROUND(E78*P78,2)</f>
        <v>0</v>
      </c>
      <c r="R78" s="238"/>
      <c r="S78" s="238" t="s">
        <v>196</v>
      </c>
      <c r="T78" s="240" t="s">
        <v>145</v>
      </c>
      <c r="U78" s="223">
        <v>0</v>
      </c>
      <c r="V78" s="223">
        <f>ROUND(E78*U78,2)</f>
        <v>0</v>
      </c>
      <c r="W78" s="223"/>
      <c r="X78" s="223" t="s">
        <v>303</v>
      </c>
      <c r="Y78" s="223" t="s">
        <v>147</v>
      </c>
      <c r="Z78" s="213"/>
      <c r="AA78" s="213"/>
      <c r="AB78" s="213"/>
      <c r="AC78" s="213"/>
      <c r="AD78" s="213"/>
      <c r="AE78" s="213"/>
      <c r="AF78" s="213"/>
      <c r="AG78" s="213" t="s">
        <v>304</v>
      </c>
      <c r="AH78" s="213"/>
      <c r="AI78" s="213"/>
      <c r="AJ78" s="213"/>
      <c r="AK78" s="213"/>
      <c r="AL78" s="213"/>
      <c r="AM78" s="213"/>
      <c r="AN78" s="213"/>
      <c r="AO78" s="213"/>
      <c r="AP78" s="213"/>
      <c r="AQ78" s="213"/>
      <c r="AR78" s="213"/>
      <c r="AS78" s="213"/>
      <c r="AT78" s="213"/>
      <c r="AU78" s="213"/>
      <c r="AV78" s="213"/>
      <c r="AW78" s="213"/>
      <c r="AX78" s="213"/>
      <c r="AY78" s="213"/>
      <c r="AZ78" s="213"/>
      <c r="BA78" s="213"/>
      <c r="BB78" s="213"/>
      <c r="BC78" s="213"/>
      <c r="BD78" s="213"/>
      <c r="BE78" s="213"/>
      <c r="BF78" s="213"/>
      <c r="BG78" s="213"/>
      <c r="BH78" s="213"/>
    </row>
    <row r="79" spans="1:60" ht="21.75" outlineLevel="2" x14ac:dyDescent="0.2">
      <c r="A79" s="220"/>
      <c r="B79" s="221"/>
      <c r="C79" s="247" t="s">
        <v>411</v>
      </c>
      <c r="D79" s="224"/>
      <c r="E79" s="225">
        <v>1800</v>
      </c>
      <c r="F79" s="223"/>
      <c r="G79" s="223"/>
      <c r="H79" s="223"/>
      <c r="I79" s="223"/>
      <c r="J79" s="223"/>
      <c r="K79" s="223"/>
      <c r="L79" s="223"/>
      <c r="M79" s="223"/>
      <c r="N79" s="222"/>
      <c r="O79" s="222"/>
      <c r="P79" s="222"/>
      <c r="Q79" s="222"/>
      <c r="R79" s="223"/>
      <c r="S79" s="223"/>
      <c r="T79" s="223"/>
      <c r="U79" s="223"/>
      <c r="V79" s="223"/>
      <c r="W79" s="223"/>
      <c r="X79" s="223"/>
      <c r="Y79" s="223"/>
      <c r="Z79" s="213"/>
      <c r="AA79" s="213"/>
      <c r="AB79" s="213"/>
      <c r="AC79" s="213"/>
      <c r="AD79" s="213"/>
      <c r="AE79" s="213"/>
      <c r="AF79" s="213"/>
      <c r="AG79" s="213" t="s">
        <v>152</v>
      </c>
      <c r="AH79" s="213">
        <v>0</v>
      </c>
      <c r="AI79" s="213"/>
      <c r="AJ79" s="213"/>
      <c r="AK79" s="213"/>
      <c r="AL79" s="213"/>
      <c r="AM79" s="213"/>
      <c r="AN79" s="213"/>
      <c r="AO79" s="213"/>
      <c r="AP79" s="213"/>
      <c r="AQ79" s="213"/>
      <c r="AR79" s="213"/>
      <c r="AS79" s="213"/>
      <c r="AT79" s="213"/>
      <c r="AU79" s="213"/>
      <c r="AV79" s="213"/>
      <c r="AW79" s="213"/>
      <c r="AX79" s="213"/>
      <c r="AY79" s="213"/>
      <c r="AZ79" s="213"/>
      <c r="BA79" s="213"/>
      <c r="BB79" s="213"/>
      <c r="BC79" s="213"/>
      <c r="BD79" s="213"/>
      <c r="BE79" s="213"/>
      <c r="BF79" s="213"/>
      <c r="BG79" s="213"/>
      <c r="BH79" s="213"/>
    </row>
    <row r="80" spans="1:60" outlineLevel="2" x14ac:dyDescent="0.2">
      <c r="A80" s="220"/>
      <c r="B80" s="221"/>
      <c r="C80" s="248"/>
      <c r="D80" s="243"/>
      <c r="E80" s="243"/>
      <c r="F80" s="243"/>
      <c r="G80" s="243"/>
      <c r="H80" s="223"/>
      <c r="I80" s="223"/>
      <c r="J80" s="223"/>
      <c r="K80" s="223"/>
      <c r="L80" s="223"/>
      <c r="M80" s="223"/>
      <c r="N80" s="222"/>
      <c r="O80" s="222"/>
      <c r="P80" s="222"/>
      <c r="Q80" s="222"/>
      <c r="R80" s="223"/>
      <c r="S80" s="223"/>
      <c r="T80" s="223"/>
      <c r="U80" s="223"/>
      <c r="V80" s="223"/>
      <c r="W80" s="223"/>
      <c r="X80" s="223"/>
      <c r="Y80" s="223"/>
      <c r="Z80" s="213"/>
      <c r="AA80" s="213"/>
      <c r="AB80" s="213"/>
      <c r="AC80" s="213"/>
      <c r="AD80" s="213"/>
      <c r="AE80" s="213"/>
      <c r="AF80" s="213"/>
      <c r="AG80" s="213" t="s">
        <v>158</v>
      </c>
      <c r="AH80" s="213"/>
      <c r="AI80" s="213"/>
      <c r="AJ80" s="213"/>
      <c r="AK80" s="213"/>
      <c r="AL80" s="213"/>
      <c r="AM80" s="213"/>
      <c r="AN80" s="213"/>
      <c r="AO80" s="213"/>
      <c r="AP80" s="213"/>
      <c r="AQ80" s="213"/>
      <c r="AR80" s="213"/>
      <c r="AS80" s="213"/>
      <c r="AT80" s="213"/>
      <c r="AU80" s="213"/>
      <c r="AV80" s="213"/>
      <c r="AW80" s="213"/>
      <c r="AX80" s="213"/>
      <c r="AY80" s="213"/>
      <c r="AZ80" s="213"/>
      <c r="BA80" s="213"/>
      <c r="BB80" s="213"/>
      <c r="BC80" s="213"/>
      <c r="BD80" s="213"/>
      <c r="BE80" s="213"/>
      <c r="BF80" s="213"/>
      <c r="BG80" s="213"/>
      <c r="BH80" s="213"/>
    </row>
    <row r="81" spans="1:60" outlineLevel="1" x14ac:dyDescent="0.2">
      <c r="A81" s="234">
        <v>18</v>
      </c>
      <c r="B81" s="235" t="s">
        <v>412</v>
      </c>
      <c r="C81" s="245" t="s">
        <v>413</v>
      </c>
      <c r="D81" s="236" t="s">
        <v>414</v>
      </c>
      <c r="E81" s="237">
        <v>40</v>
      </c>
      <c r="F81" s="238">
        <f>H81+J81</f>
        <v>0</v>
      </c>
      <c r="G81" s="238">
        <f>ROUND(E81*F81,2)</f>
        <v>0</v>
      </c>
      <c r="H81" s="239"/>
      <c r="I81" s="238">
        <f>ROUND(E81*H81,2)</f>
        <v>0</v>
      </c>
      <c r="J81" s="239"/>
      <c r="K81" s="238">
        <f>ROUND(E81*J81,2)</f>
        <v>0</v>
      </c>
      <c r="L81" s="238">
        <v>21</v>
      </c>
      <c r="M81" s="238">
        <f>G81*(1+L81/100)</f>
        <v>0</v>
      </c>
      <c r="N81" s="237">
        <v>0</v>
      </c>
      <c r="O81" s="237">
        <f>ROUND(E81*N81,2)</f>
        <v>0</v>
      </c>
      <c r="P81" s="237">
        <v>0</v>
      </c>
      <c r="Q81" s="237">
        <f>ROUND(E81*P81,2)</f>
        <v>0</v>
      </c>
      <c r="R81" s="238"/>
      <c r="S81" s="238" t="s">
        <v>196</v>
      </c>
      <c r="T81" s="240" t="s">
        <v>145</v>
      </c>
      <c r="U81" s="223">
        <v>0</v>
      </c>
      <c r="V81" s="223">
        <f>ROUND(E81*U81,2)</f>
        <v>0</v>
      </c>
      <c r="W81" s="223"/>
      <c r="X81" s="223" t="s">
        <v>303</v>
      </c>
      <c r="Y81" s="223" t="s">
        <v>147</v>
      </c>
      <c r="Z81" s="213"/>
      <c r="AA81" s="213"/>
      <c r="AB81" s="213"/>
      <c r="AC81" s="213"/>
      <c r="AD81" s="213"/>
      <c r="AE81" s="213"/>
      <c r="AF81" s="213"/>
      <c r="AG81" s="213" t="s">
        <v>304</v>
      </c>
      <c r="AH81" s="213"/>
      <c r="AI81" s="213"/>
      <c r="AJ81" s="213"/>
      <c r="AK81" s="213"/>
      <c r="AL81" s="213"/>
      <c r="AM81" s="213"/>
      <c r="AN81" s="213"/>
      <c r="AO81" s="213"/>
      <c r="AP81" s="213"/>
      <c r="AQ81" s="213"/>
      <c r="AR81" s="213"/>
      <c r="AS81" s="213"/>
      <c r="AT81" s="213"/>
      <c r="AU81" s="213"/>
      <c r="AV81" s="213"/>
      <c r="AW81" s="213"/>
      <c r="AX81" s="213"/>
      <c r="AY81" s="213"/>
      <c r="AZ81" s="213"/>
      <c r="BA81" s="213"/>
      <c r="BB81" s="213"/>
      <c r="BC81" s="213"/>
      <c r="BD81" s="213"/>
      <c r="BE81" s="213"/>
      <c r="BF81" s="213"/>
      <c r="BG81" s="213"/>
      <c r="BH81" s="213"/>
    </row>
    <row r="82" spans="1:60" outlineLevel="2" x14ac:dyDescent="0.2">
      <c r="A82" s="220"/>
      <c r="B82" s="221"/>
      <c r="C82" s="246" t="s">
        <v>415</v>
      </c>
      <c r="D82" s="242"/>
      <c r="E82" s="242"/>
      <c r="F82" s="242"/>
      <c r="G82" s="242"/>
      <c r="H82" s="223"/>
      <c r="I82" s="223"/>
      <c r="J82" s="223"/>
      <c r="K82" s="223"/>
      <c r="L82" s="223"/>
      <c r="M82" s="223"/>
      <c r="N82" s="222"/>
      <c r="O82" s="222"/>
      <c r="P82" s="222"/>
      <c r="Q82" s="222"/>
      <c r="R82" s="223"/>
      <c r="S82" s="223"/>
      <c r="T82" s="223"/>
      <c r="U82" s="223"/>
      <c r="V82" s="223"/>
      <c r="W82" s="223"/>
      <c r="X82" s="223"/>
      <c r="Y82" s="223"/>
      <c r="Z82" s="213"/>
      <c r="AA82" s="213"/>
      <c r="AB82" s="213"/>
      <c r="AC82" s="213"/>
      <c r="AD82" s="213"/>
      <c r="AE82" s="213"/>
      <c r="AF82" s="213"/>
      <c r="AG82" s="213" t="s">
        <v>150</v>
      </c>
      <c r="AH82" s="213"/>
      <c r="AI82" s="213"/>
      <c r="AJ82" s="213"/>
      <c r="AK82" s="213"/>
      <c r="AL82" s="213"/>
      <c r="AM82" s="213"/>
      <c r="AN82" s="213"/>
      <c r="AO82" s="213"/>
      <c r="AP82" s="213"/>
      <c r="AQ82" s="213"/>
      <c r="AR82" s="213"/>
      <c r="AS82" s="213"/>
      <c r="AT82" s="213"/>
      <c r="AU82" s="213"/>
      <c r="AV82" s="213"/>
      <c r="AW82" s="213"/>
      <c r="AX82" s="213"/>
      <c r="AY82" s="213"/>
      <c r="AZ82" s="213"/>
      <c r="BA82" s="213"/>
      <c r="BB82" s="213"/>
      <c r="BC82" s="213"/>
      <c r="BD82" s="213"/>
      <c r="BE82" s="213"/>
      <c r="BF82" s="213"/>
      <c r="BG82" s="213"/>
      <c r="BH82" s="213"/>
    </row>
    <row r="83" spans="1:60" outlineLevel="3" x14ac:dyDescent="0.2">
      <c r="A83" s="220"/>
      <c r="B83" s="221"/>
      <c r="C83" s="257" t="s">
        <v>416</v>
      </c>
      <c r="D83" s="256"/>
      <c r="E83" s="256"/>
      <c r="F83" s="256"/>
      <c r="G83" s="256"/>
      <c r="H83" s="223"/>
      <c r="I83" s="223"/>
      <c r="J83" s="223"/>
      <c r="K83" s="223"/>
      <c r="L83" s="223"/>
      <c r="M83" s="223"/>
      <c r="N83" s="222"/>
      <c r="O83" s="222"/>
      <c r="P83" s="222"/>
      <c r="Q83" s="222"/>
      <c r="R83" s="223"/>
      <c r="S83" s="223"/>
      <c r="T83" s="223"/>
      <c r="U83" s="223"/>
      <c r="V83" s="223"/>
      <c r="W83" s="223"/>
      <c r="X83" s="223"/>
      <c r="Y83" s="223"/>
      <c r="Z83" s="213"/>
      <c r="AA83" s="213"/>
      <c r="AB83" s="213"/>
      <c r="AC83" s="213"/>
      <c r="AD83" s="213"/>
      <c r="AE83" s="213"/>
      <c r="AF83" s="213"/>
      <c r="AG83" s="213" t="s">
        <v>150</v>
      </c>
      <c r="AH83" s="213"/>
      <c r="AI83" s="213"/>
      <c r="AJ83" s="213"/>
      <c r="AK83" s="213"/>
      <c r="AL83" s="213"/>
      <c r="AM83" s="213"/>
      <c r="AN83" s="213"/>
      <c r="AO83" s="213"/>
      <c r="AP83" s="213"/>
      <c r="AQ83" s="213"/>
      <c r="AR83" s="213"/>
      <c r="AS83" s="213"/>
      <c r="AT83" s="213"/>
      <c r="AU83" s="213"/>
      <c r="AV83" s="213"/>
      <c r="AW83" s="213"/>
      <c r="AX83" s="213"/>
      <c r="AY83" s="213"/>
      <c r="AZ83" s="213"/>
      <c r="BA83" s="213"/>
      <c r="BB83" s="213"/>
      <c r="BC83" s="213"/>
      <c r="BD83" s="213"/>
      <c r="BE83" s="213"/>
      <c r="BF83" s="213"/>
      <c r="BG83" s="213"/>
      <c r="BH83" s="213"/>
    </row>
    <row r="84" spans="1:60" outlineLevel="3" x14ac:dyDescent="0.2">
      <c r="A84" s="220"/>
      <c r="B84" s="221"/>
      <c r="C84" s="257" t="s">
        <v>417</v>
      </c>
      <c r="D84" s="256"/>
      <c r="E84" s="256"/>
      <c r="F84" s="256"/>
      <c r="G84" s="256"/>
      <c r="H84" s="223"/>
      <c r="I84" s="223"/>
      <c r="J84" s="223"/>
      <c r="K84" s="223"/>
      <c r="L84" s="223"/>
      <c r="M84" s="223"/>
      <c r="N84" s="222"/>
      <c r="O84" s="222"/>
      <c r="P84" s="222"/>
      <c r="Q84" s="222"/>
      <c r="R84" s="223"/>
      <c r="S84" s="223"/>
      <c r="T84" s="223"/>
      <c r="U84" s="223"/>
      <c r="V84" s="223"/>
      <c r="W84" s="223"/>
      <c r="X84" s="223"/>
      <c r="Y84" s="223"/>
      <c r="Z84" s="213"/>
      <c r="AA84" s="213"/>
      <c r="AB84" s="213"/>
      <c r="AC84" s="213"/>
      <c r="AD84" s="213"/>
      <c r="AE84" s="213"/>
      <c r="AF84" s="213"/>
      <c r="AG84" s="213" t="s">
        <v>150</v>
      </c>
      <c r="AH84" s="213"/>
      <c r="AI84" s="213"/>
      <c r="AJ84" s="213"/>
      <c r="AK84" s="213"/>
      <c r="AL84" s="213"/>
      <c r="AM84" s="213"/>
      <c r="AN84" s="213"/>
      <c r="AO84" s="213"/>
      <c r="AP84" s="213"/>
      <c r="AQ84" s="213"/>
      <c r="AR84" s="213"/>
      <c r="AS84" s="213"/>
      <c r="AT84" s="213"/>
      <c r="AU84" s="213"/>
      <c r="AV84" s="213"/>
      <c r="AW84" s="213"/>
      <c r="AX84" s="213"/>
      <c r="AY84" s="213"/>
      <c r="AZ84" s="213"/>
      <c r="BA84" s="213"/>
      <c r="BB84" s="213"/>
      <c r="BC84" s="213"/>
      <c r="BD84" s="213"/>
      <c r="BE84" s="213"/>
      <c r="BF84" s="213"/>
      <c r="BG84" s="213"/>
      <c r="BH84" s="213"/>
    </row>
    <row r="85" spans="1:60" outlineLevel="3" x14ac:dyDescent="0.2">
      <c r="A85" s="220"/>
      <c r="B85" s="221"/>
      <c r="C85" s="257" t="s">
        <v>418</v>
      </c>
      <c r="D85" s="256"/>
      <c r="E85" s="256"/>
      <c r="F85" s="256"/>
      <c r="G85" s="256"/>
      <c r="H85" s="223"/>
      <c r="I85" s="223"/>
      <c r="J85" s="223"/>
      <c r="K85" s="223"/>
      <c r="L85" s="223"/>
      <c r="M85" s="223"/>
      <c r="N85" s="222"/>
      <c r="O85" s="222"/>
      <c r="P85" s="222"/>
      <c r="Q85" s="222"/>
      <c r="R85" s="223"/>
      <c r="S85" s="223"/>
      <c r="T85" s="223"/>
      <c r="U85" s="223"/>
      <c r="V85" s="223"/>
      <c r="W85" s="223"/>
      <c r="X85" s="223"/>
      <c r="Y85" s="223"/>
      <c r="Z85" s="213"/>
      <c r="AA85" s="213"/>
      <c r="AB85" s="213"/>
      <c r="AC85" s="213"/>
      <c r="AD85" s="213"/>
      <c r="AE85" s="213"/>
      <c r="AF85" s="213"/>
      <c r="AG85" s="213" t="s">
        <v>150</v>
      </c>
      <c r="AH85" s="213"/>
      <c r="AI85" s="213"/>
      <c r="AJ85" s="213"/>
      <c r="AK85" s="213"/>
      <c r="AL85" s="213"/>
      <c r="AM85" s="213"/>
      <c r="AN85" s="213"/>
      <c r="AO85" s="213"/>
      <c r="AP85" s="213"/>
      <c r="AQ85" s="213"/>
      <c r="AR85" s="213"/>
      <c r="AS85" s="213"/>
      <c r="AT85" s="213"/>
      <c r="AU85" s="213"/>
      <c r="AV85" s="213"/>
      <c r="AW85" s="213"/>
      <c r="AX85" s="213"/>
      <c r="AY85" s="213"/>
      <c r="AZ85" s="213"/>
      <c r="BA85" s="213"/>
      <c r="BB85" s="213"/>
      <c r="BC85" s="213"/>
      <c r="BD85" s="213"/>
      <c r="BE85" s="213"/>
      <c r="BF85" s="213"/>
      <c r="BG85" s="213"/>
      <c r="BH85" s="213"/>
    </row>
    <row r="86" spans="1:60" outlineLevel="3" x14ac:dyDescent="0.2">
      <c r="A86" s="220"/>
      <c r="B86" s="221"/>
      <c r="C86" s="257" t="s">
        <v>419</v>
      </c>
      <c r="D86" s="256"/>
      <c r="E86" s="256"/>
      <c r="F86" s="256"/>
      <c r="G86" s="256"/>
      <c r="H86" s="223"/>
      <c r="I86" s="223"/>
      <c r="J86" s="223"/>
      <c r="K86" s="223"/>
      <c r="L86" s="223"/>
      <c r="M86" s="223"/>
      <c r="N86" s="222"/>
      <c r="O86" s="222"/>
      <c r="P86" s="222"/>
      <c r="Q86" s="222"/>
      <c r="R86" s="223"/>
      <c r="S86" s="223"/>
      <c r="T86" s="223"/>
      <c r="U86" s="223"/>
      <c r="V86" s="223"/>
      <c r="W86" s="223"/>
      <c r="X86" s="223"/>
      <c r="Y86" s="223"/>
      <c r="Z86" s="213"/>
      <c r="AA86" s="213"/>
      <c r="AB86" s="213"/>
      <c r="AC86" s="213"/>
      <c r="AD86" s="213"/>
      <c r="AE86" s="213"/>
      <c r="AF86" s="213"/>
      <c r="AG86" s="213" t="s">
        <v>150</v>
      </c>
      <c r="AH86" s="213"/>
      <c r="AI86" s="213"/>
      <c r="AJ86" s="213"/>
      <c r="AK86" s="213"/>
      <c r="AL86" s="213"/>
      <c r="AM86" s="213"/>
      <c r="AN86" s="213"/>
      <c r="AO86" s="213"/>
      <c r="AP86" s="213"/>
      <c r="AQ86" s="213"/>
      <c r="AR86" s="213"/>
      <c r="AS86" s="213"/>
      <c r="AT86" s="213"/>
      <c r="AU86" s="213"/>
      <c r="AV86" s="213"/>
      <c r="AW86" s="213"/>
      <c r="AX86" s="213"/>
      <c r="AY86" s="213"/>
      <c r="AZ86" s="213"/>
      <c r="BA86" s="213"/>
      <c r="BB86" s="213"/>
      <c r="BC86" s="213"/>
      <c r="BD86" s="213"/>
      <c r="BE86" s="213"/>
      <c r="BF86" s="213"/>
      <c r="BG86" s="213"/>
      <c r="BH86" s="213"/>
    </row>
    <row r="87" spans="1:60" outlineLevel="2" x14ac:dyDescent="0.2">
      <c r="A87" s="220"/>
      <c r="B87" s="221"/>
      <c r="C87" s="247" t="s">
        <v>420</v>
      </c>
      <c r="D87" s="224"/>
      <c r="E87" s="225">
        <v>20</v>
      </c>
      <c r="F87" s="223"/>
      <c r="G87" s="223"/>
      <c r="H87" s="223"/>
      <c r="I87" s="223"/>
      <c r="J87" s="223"/>
      <c r="K87" s="223"/>
      <c r="L87" s="223"/>
      <c r="M87" s="223"/>
      <c r="N87" s="222"/>
      <c r="O87" s="222"/>
      <c r="P87" s="222"/>
      <c r="Q87" s="222"/>
      <c r="R87" s="223"/>
      <c r="S87" s="223"/>
      <c r="T87" s="223"/>
      <c r="U87" s="223"/>
      <c r="V87" s="223"/>
      <c r="W87" s="223"/>
      <c r="X87" s="223"/>
      <c r="Y87" s="223"/>
      <c r="Z87" s="213"/>
      <c r="AA87" s="213"/>
      <c r="AB87" s="213"/>
      <c r="AC87" s="213"/>
      <c r="AD87" s="213"/>
      <c r="AE87" s="213"/>
      <c r="AF87" s="213"/>
      <c r="AG87" s="213" t="s">
        <v>152</v>
      </c>
      <c r="AH87" s="213">
        <v>0</v>
      </c>
      <c r="AI87" s="213"/>
      <c r="AJ87" s="213"/>
      <c r="AK87" s="213"/>
      <c r="AL87" s="213"/>
      <c r="AM87" s="213"/>
      <c r="AN87" s="213"/>
      <c r="AO87" s="213"/>
      <c r="AP87" s="213"/>
      <c r="AQ87" s="213"/>
      <c r="AR87" s="213"/>
      <c r="AS87" s="213"/>
      <c r="AT87" s="213"/>
      <c r="AU87" s="213"/>
      <c r="AV87" s="213"/>
      <c r="AW87" s="213"/>
      <c r="AX87" s="213"/>
      <c r="AY87" s="213"/>
      <c r="AZ87" s="213"/>
      <c r="BA87" s="213"/>
      <c r="BB87" s="213"/>
      <c r="BC87" s="213"/>
      <c r="BD87" s="213"/>
      <c r="BE87" s="213"/>
      <c r="BF87" s="213"/>
      <c r="BG87" s="213"/>
      <c r="BH87" s="213"/>
    </row>
    <row r="88" spans="1:60" outlineLevel="3" x14ac:dyDescent="0.2">
      <c r="A88" s="220"/>
      <c r="B88" s="221"/>
      <c r="C88" s="247" t="s">
        <v>421</v>
      </c>
      <c r="D88" s="224"/>
      <c r="E88" s="225">
        <v>20</v>
      </c>
      <c r="F88" s="223"/>
      <c r="G88" s="223"/>
      <c r="H88" s="223"/>
      <c r="I88" s="223"/>
      <c r="J88" s="223"/>
      <c r="K88" s="223"/>
      <c r="L88" s="223"/>
      <c r="M88" s="223"/>
      <c r="N88" s="222"/>
      <c r="O88" s="222"/>
      <c r="P88" s="222"/>
      <c r="Q88" s="222"/>
      <c r="R88" s="223"/>
      <c r="S88" s="223"/>
      <c r="T88" s="223"/>
      <c r="U88" s="223"/>
      <c r="V88" s="223"/>
      <c r="W88" s="223"/>
      <c r="X88" s="223"/>
      <c r="Y88" s="223"/>
      <c r="Z88" s="213"/>
      <c r="AA88" s="213"/>
      <c r="AB88" s="213"/>
      <c r="AC88" s="213"/>
      <c r="AD88" s="213"/>
      <c r="AE88" s="213"/>
      <c r="AF88" s="213"/>
      <c r="AG88" s="213" t="s">
        <v>152</v>
      </c>
      <c r="AH88" s="213">
        <v>0</v>
      </c>
      <c r="AI88" s="213"/>
      <c r="AJ88" s="213"/>
      <c r="AK88" s="213"/>
      <c r="AL88" s="213"/>
      <c r="AM88" s="213"/>
      <c r="AN88" s="213"/>
      <c r="AO88" s="213"/>
      <c r="AP88" s="213"/>
      <c r="AQ88" s="213"/>
      <c r="AR88" s="213"/>
      <c r="AS88" s="213"/>
      <c r="AT88" s="213"/>
      <c r="AU88" s="213"/>
      <c r="AV88" s="213"/>
      <c r="AW88" s="213"/>
      <c r="AX88" s="213"/>
      <c r="AY88" s="213"/>
      <c r="AZ88" s="213"/>
      <c r="BA88" s="213"/>
      <c r="BB88" s="213"/>
      <c r="BC88" s="213"/>
      <c r="BD88" s="213"/>
      <c r="BE88" s="213"/>
      <c r="BF88" s="213"/>
      <c r="BG88" s="213"/>
      <c r="BH88" s="213"/>
    </row>
    <row r="89" spans="1:60" outlineLevel="2" x14ac:dyDescent="0.2">
      <c r="A89" s="220"/>
      <c r="B89" s="221"/>
      <c r="C89" s="248"/>
      <c r="D89" s="243"/>
      <c r="E89" s="243"/>
      <c r="F89" s="243"/>
      <c r="G89" s="243"/>
      <c r="H89" s="223"/>
      <c r="I89" s="223"/>
      <c r="J89" s="223"/>
      <c r="K89" s="223"/>
      <c r="L89" s="223"/>
      <c r="M89" s="223"/>
      <c r="N89" s="222"/>
      <c r="O89" s="222"/>
      <c r="P89" s="222"/>
      <c r="Q89" s="222"/>
      <c r="R89" s="223"/>
      <c r="S89" s="223"/>
      <c r="T89" s="223"/>
      <c r="U89" s="223"/>
      <c r="V89" s="223"/>
      <c r="W89" s="223"/>
      <c r="X89" s="223"/>
      <c r="Y89" s="223"/>
      <c r="Z89" s="213"/>
      <c r="AA89" s="213"/>
      <c r="AB89" s="213"/>
      <c r="AC89" s="213"/>
      <c r="AD89" s="213"/>
      <c r="AE89" s="213"/>
      <c r="AF89" s="213"/>
      <c r="AG89" s="213" t="s">
        <v>158</v>
      </c>
      <c r="AH89" s="213"/>
      <c r="AI89" s="213"/>
      <c r="AJ89" s="213"/>
      <c r="AK89" s="213"/>
      <c r="AL89" s="213"/>
      <c r="AM89" s="213"/>
      <c r="AN89" s="213"/>
      <c r="AO89" s="213"/>
      <c r="AP89" s="213"/>
      <c r="AQ89" s="213"/>
      <c r="AR89" s="213"/>
      <c r="AS89" s="213"/>
      <c r="AT89" s="213"/>
      <c r="AU89" s="213"/>
      <c r="AV89" s="213"/>
      <c r="AW89" s="213"/>
      <c r="AX89" s="213"/>
      <c r="AY89" s="213"/>
      <c r="AZ89" s="213"/>
      <c r="BA89" s="213"/>
      <c r="BB89" s="213"/>
      <c r="BC89" s="213"/>
      <c r="BD89" s="213"/>
      <c r="BE89" s="213"/>
      <c r="BF89" s="213"/>
      <c r="BG89" s="213"/>
      <c r="BH89" s="213"/>
    </row>
    <row r="90" spans="1:60" ht="21.75" outlineLevel="1" x14ac:dyDescent="0.2">
      <c r="A90" s="234">
        <v>19</v>
      </c>
      <c r="B90" s="235" t="s">
        <v>422</v>
      </c>
      <c r="C90" s="245" t="s">
        <v>423</v>
      </c>
      <c r="D90" s="236" t="s">
        <v>204</v>
      </c>
      <c r="E90" s="237">
        <v>216.3</v>
      </c>
      <c r="F90" s="238">
        <f>H90+J90</f>
        <v>0</v>
      </c>
      <c r="G90" s="238">
        <f>ROUND(E90*F90,2)</f>
        <v>0</v>
      </c>
      <c r="H90" s="239"/>
      <c r="I90" s="238">
        <f>ROUND(E90*H90,2)</f>
        <v>0</v>
      </c>
      <c r="J90" s="239"/>
      <c r="K90" s="238">
        <f>ROUND(E90*J90,2)</f>
        <v>0</v>
      </c>
      <c r="L90" s="238">
        <v>21</v>
      </c>
      <c r="M90" s="238">
        <f>G90*(1+L90/100)</f>
        <v>0</v>
      </c>
      <c r="N90" s="237">
        <v>2.9999999999999997E-4</v>
      </c>
      <c r="O90" s="237">
        <f>ROUND(E90*N90,2)</f>
        <v>0.06</v>
      </c>
      <c r="P90" s="237">
        <v>0</v>
      </c>
      <c r="Q90" s="237">
        <f>ROUND(E90*P90,2)</f>
        <v>0</v>
      </c>
      <c r="R90" s="238" t="s">
        <v>302</v>
      </c>
      <c r="S90" s="238" t="s">
        <v>144</v>
      </c>
      <c r="T90" s="240" t="s">
        <v>144</v>
      </c>
      <c r="U90" s="223">
        <v>0</v>
      </c>
      <c r="V90" s="223">
        <f>ROUND(E90*U90,2)</f>
        <v>0</v>
      </c>
      <c r="W90" s="223"/>
      <c r="X90" s="223" t="s">
        <v>303</v>
      </c>
      <c r="Y90" s="223" t="s">
        <v>147</v>
      </c>
      <c r="Z90" s="213"/>
      <c r="AA90" s="213"/>
      <c r="AB90" s="213"/>
      <c r="AC90" s="213"/>
      <c r="AD90" s="213"/>
      <c r="AE90" s="213"/>
      <c r="AF90" s="213"/>
      <c r="AG90" s="213" t="s">
        <v>304</v>
      </c>
      <c r="AH90" s="213"/>
      <c r="AI90" s="213"/>
      <c r="AJ90" s="213"/>
      <c r="AK90" s="213"/>
      <c r="AL90" s="213"/>
      <c r="AM90" s="213"/>
      <c r="AN90" s="213"/>
      <c r="AO90" s="213"/>
      <c r="AP90" s="213"/>
      <c r="AQ90" s="213"/>
      <c r="AR90" s="213"/>
      <c r="AS90" s="213"/>
      <c r="AT90" s="213"/>
      <c r="AU90" s="213"/>
      <c r="AV90" s="213"/>
      <c r="AW90" s="213"/>
      <c r="AX90" s="213"/>
      <c r="AY90" s="213"/>
      <c r="AZ90" s="213"/>
      <c r="BA90" s="213"/>
      <c r="BB90" s="213"/>
      <c r="BC90" s="213"/>
      <c r="BD90" s="213"/>
      <c r="BE90" s="213"/>
      <c r="BF90" s="213"/>
      <c r="BG90" s="213"/>
      <c r="BH90" s="213"/>
    </row>
    <row r="91" spans="1:60" outlineLevel="2" x14ac:dyDescent="0.2">
      <c r="A91" s="220"/>
      <c r="B91" s="221"/>
      <c r="C91" s="247" t="s">
        <v>424</v>
      </c>
      <c r="D91" s="224"/>
      <c r="E91" s="225">
        <v>216.3</v>
      </c>
      <c r="F91" s="223"/>
      <c r="G91" s="223"/>
      <c r="H91" s="223"/>
      <c r="I91" s="223"/>
      <c r="J91" s="223"/>
      <c r="K91" s="223"/>
      <c r="L91" s="223"/>
      <c r="M91" s="223"/>
      <c r="N91" s="222"/>
      <c r="O91" s="222"/>
      <c r="P91" s="222"/>
      <c r="Q91" s="222"/>
      <c r="R91" s="223"/>
      <c r="S91" s="223"/>
      <c r="T91" s="223"/>
      <c r="U91" s="223"/>
      <c r="V91" s="223"/>
      <c r="W91" s="223"/>
      <c r="X91" s="223"/>
      <c r="Y91" s="223"/>
      <c r="Z91" s="213"/>
      <c r="AA91" s="213"/>
      <c r="AB91" s="213"/>
      <c r="AC91" s="213"/>
      <c r="AD91" s="213"/>
      <c r="AE91" s="213"/>
      <c r="AF91" s="213"/>
      <c r="AG91" s="213" t="s">
        <v>152</v>
      </c>
      <c r="AH91" s="213">
        <v>5</v>
      </c>
      <c r="AI91" s="213"/>
      <c r="AJ91" s="213"/>
      <c r="AK91" s="213"/>
      <c r="AL91" s="213"/>
      <c r="AM91" s="213"/>
      <c r="AN91" s="213"/>
      <c r="AO91" s="213"/>
      <c r="AP91" s="213"/>
      <c r="AQ91" s="213"/>
      <c r="AR91" s="213"/>
      <c r="AS91" s="213"/>
      <c r="AT91" s="213"/>
      <c r="AU91" s="213"/>
      <c r="AV91" s="213"/>
      <c r="AW91" s="213"/>
      <c r="AX91" s="213"/>
      <c r="AY91" s="213"/>
      <c r="AZ91" s="213"/>
      <c r="BA91" s="213"/>
      <c r="BB91" s="213"/>
      <c r="BC91" s="213"/>
      <c r="BD91" s="213"/>
      <c r="BE91" s="213"/>
      <c r="BF91" s="213"/>
      <c r="BG91" s="213"/>
      <c r="BH91" s="213"/>
    </row>
    <row r="92" spans="1:60" outlineLevel="2" x14ac:dyDescent="0.2">
      <c r="A92" s="220"/>
      <c r="B92" s="221"/>
      <c r="C92" s="248"/>
      <c r="D92" s="243"/>
      <c r="E92" s="243"/>
      <c r="F92" s="243"/>
      <c r="G92" s="243"/>
      <c r="H92" s="223"/>
      <c r="I92" s="223"/>
      <c r="J92" s="223"/>
      <c r="K92" s="223"/>
      <c r="L92" s="223"/>
      <c r="M92" s="223"/>
      <c r="N92" s="222"/>
      <c r="O92" s="222"/>
      <c r="P92" s="222"/>
      <c r="Q92" s="222"/>
      <c r="R92" s="223"/>
      <c r="S92" s="223"/>
      <c r="T92" s="223"/>
      <c r="U92" s="223"/>
      <c r="V92" s="223"/>
      <c r="W92" s="223"/>
      <c r="X92" s="223"/>
      <c r="Y92" s="223"/>
      <c r="Z92" s="213"/>
      <c r="AA92" s="213"/>
      <c r="AB92" s="213"/>
      <c r="AC92" s="213"/>
      <c r="AD92" s="213"/>
      <c r="AE92" s="213"/>
      <c r="AF92" s="213"/>
      <c r="AG92" s="213" t="s">
        <v>158</v>
      </c>
      <c r="AH92" s="213"/>
      <c r="AI92" s="213"/>
      <c r="AJ92" s="213"/>
      <c r="AK92" s="213"/>
      <c r="AL92" s="213"/>
      <c r="AM92" s="213"/>
      <c r="AN92" s="213"/>
      <c r="AO92" s="213"/>
      <c r="AP92" s="213"/>
      <c r="AQ92" s="213"/>
      <c r="AR92" s="213"/>
      <c r="AS92" s="213"/>
      <c r="AT92" s="213"/>
      <c r="AU92" s="213"/>
      <c r="AV92" s="213"/>
      <c r="AW92" s="213"/>
      <c r="AX92" s="213"/>
      <c r="AY92" s="213"/>
      <c r="AZ92" s="213"/>
      <c r="BA92" s="213"/>
      <c r="BB92" s="213"/>
      <c r="BC92" s="213"/>
      <c r="BD92" s="213"/>
      <c r="BE92" s="213"/>
      <c r="BF92" s="213"/>
      <c r="BG92" s="213"/>
      <c r="BH92" s="213"/>
    </row>
    <row r="93" spans="1:60" ht="13.6" x14ac:dyDescent="0.2">
      <c r="A93" s="227" t="s">
        <v>139</v>
      </c>
      <c r="B93" s="228" t="s">
        <v>97</v>
      </c>
      <c r="C93" s="244" t="s">
        <v>98</v>
      </c>
      <c r="D93" s="229"/>
      <c r="E93" s="230"/>
      <c r="F93" s="231"/>
      <c r="G93" s="231">
        <f>SUMIF(AG94:AG101,"&lt;&gt;NOR",G94:G101)</f>
        <v>0</v>
      </c>
      <c r="H93" s="231"/>
      <c r="I93" s="231">
        <f>SUM(I94:I101)</f>
        <v>0</v>
      </c>
      <c r="J93" s="231"/>
      <c r="K93" s="231">
        <f>SUM(K94:K101)</f>
        <v>0</v>
      </c>
      <c r="L93" s="231"/>
      <c r="M93" s="231">
        <f>SUM(M94:M101)</f>
        <v>0</v>
      </c>
      <c r="N93" s="230"/>
      <c r="O93" s="230">
        <f>SUM(O94:O101)</f>
        <v>1.07</v>
      </c>
      <c r="P93" s="230"/>
      <c r="Q93" s="230">
        <f>SUM(Q94:Q101)</f>
        <v>0</v>
      </c>
      <c r="R93" s="231"/>
      <c r="S93" s="231"/>
      <c r="T93" s="232"/>
      <c r="U93" s="226"/>
      <c r="V93" s="226">
        <f>SUM(V94:V101)</f>
        <v>6.93</v>
      </c>
      <c r="W93" s="226"/>
      <c r="X93" s="226"/>
      <c r="Y93" s="226"/>
      <c r="AG93" t="s">
        <v>140</v>
      </c>
    </row>
    <row r="94" spans="1:60" ht="21.75" outlineLevel="1" x14ac:dyDescent="0.2">
      <c r="A94" s="234">
        <v>20</v>
      </c>
      <c r="B94" s="235" t="s">
        <v>425</v>
      </c>
      <c r="C94" s="245" t="s">
        <v>426</v>
      </c>
      <c r="D94" s="236" t="s">
        <v>410</v>
      </c>
      <c r="E94" s="237">
        <v>1</v>
      </c>
      <c r="F94" s="238">
        <f>H94+J94</f>
        <v>0</v>
      </c>
      <c r="G94" s="238">
        <f>ROUND(E94*F94,2)</f>
        <v>0</v>
      </c>
      <c r="H94" s="239"/>
      <c r="I94" s="238">
        <f>ROUND(E94*H94,2)</f>
        <v>0</v>
      </c>
      <c r="J94" s="239"/>
      <c r="K94" s="238">
        <f>ROUND(E94*J94,2)</f>
        <v>0</v>
      </c>
      <c r="L94" s="238">
        <v>21</v>
      </c>
      <c r="M94" s="238">
        <f>G94*(1+L94/100)</f>
        <v>0</v>
      </c>
      <c r="N94" s="237">
        <v>1.0664</v>
      </c>
      <c r="O94" s="237">
        <f>ROUND(E94*N94,2)</f>
        <v>1.07</v>
      </c>
      <c r="P94" s="237">
        <v>0</v>
      </c>
      <c r="Q94" s="237">
        <f>ROUND(E94*P94,2)</f>
        <v>0</v>
      </c>
      <c r="R94" s="238" t="s">
        <v>205</v>
      </c>
      <c r="S94" s="238" t="s">
        <v>144</v>
      </c>
      <c r="T94" s="240" t="s">
        <v>145</v>
      </c>
      <c r="U94" s="223">
        <v>6.9320000000000004</v>
      </c>
      <c r="V94" s="223">
        <f>ROUND(E94*U94,2)</f>
        <v>6.93</v>
      </c>
      <c r="W94" s="223"/>
      <c r="X94" s="223" t="s">
        <v>207</v>
      </c>
      <c r="Y94" s="223" t="s">
        <v>147</v>
      </c>
      <c r="Z94" s="213"/>
      <c r="AA94" s="213"/>
      <c r="AB94" s="213"/>
      <c r="AC94" s="213"/>
      <c r="AD94" s="213"/>
      <c r="AE94" s="213"/>
      <c r="AF94" s="213"/>
      <c r="AG94" s="213" t="s">
        <v>208</v>
      </c>
      <c r="AH94" s="213"/>
      <c r="AI94" s="213"/>
      <c r="AJ94" s="213"/>
      <c r="AK94" s="213"/>
      <c r="AL94" s="213"/>
      <c r="AM94" s="213"/>
      <c r="AN94" s="213"/>
      <c r="AO94" s="213"/>
      <c r="AP94" s="213"/>
      <c r="AQ94" s="213"/>
      <c r="AR94" s="213"/>
      <c r="AS94" s="213"/>
      <c r="AT94" s="213"/>
      <c r="AU94" s="213"/>
      <c r="AV94" s="213"/>
      <c r="AW94" s="213"/>
      <c r="AX94" s="213"/>
      <c r="AY94" s="213"/>
      <c r="AZ94" s="213"/>
      <c r="BA94" s="213"/>
      <c r="BB94" s="213"/>
      <c r="BC94" s="213"/>
      <c r="BD94" s="213"/>
      <c r="BE94" s="213"/>
      <c r="BF94" s="213"/>
      <c r="BG94" s="213"/>
      <c r="BH94" s="213"/>
    </row>
    <row r="95" spans="1:60" outlineLevel="2" x14ac:dyDescent="0.2">
      <c r="A95" s="220"/>
      <c r="B95" s="221"/>
      <c r="C95" s="246" t="s">
        <v>401</v>
      </c>
      <c r="D95" s="242"/>
      <c r="E95" s="242"/>
      <c r="F95" s="242"/>
      <c r="G95" s="242"/>
      <c r="H95" s="223"/>
      <c r="I95" s="223"/>
      <c r="J95" s="223"/>
      <c r="K95" s="223"/>
      <c r="L95" s="223"/>
      <c r="M95" s="223"/>
      <c r="N95" s="222"/>
      <c r="O95" s="222"/>
      <c r="P95" s="222"/>
      <c r="Q95" s="222"/>
      <c r="R95" s="223"/>
      <c r="S95" s="223"/>
      <c r="T95" s="223"/>
      <c r="U95" s="223"/>
      <c r="V95" s="223"/>
      <c r="W95" s="223"/>
      <c r="X95" s="223"/>
      <c r="Y95" s="223"/>
      <c r="Z95" s="213"/>
      <c r="AA95" s="213"/>
      <c r="AB95" s="213"/>
      <c r="AC95" s="213"/>
      <c r="AD95" s="213"/>
      <c r="AE95" s="213"/>
      <c r="AF95" s="213"/>
      <c r="AG95" s="213" t="s">
        <v>150</v>
      </c>
      <c r="AH95" s="213"/>
      <c r="AI95" s="213"/>
      <c r="AJ95" s="213"/>
      <c r="AK95" s="213"/>
      <c r="AL95" s="213"/>
      <c r="AM95" s="213"/>
      <c r="AN95" s="213"/>
      <c r="AO95" s="213"/>
      <c r="AP95" s="213"/>
      <c r="AQ95" s="213"/>
      <c r="AR95" s="213"/>
      <c r="AS95" s="213"/>
      <c r="AT95" s="213"/>
      <c r="AU95" s="213"/>
      <c r="AV95" s="213"/>
      <c r="AW95" s="213"/>
      <c r="AX95" s="213"/>
      <c r="AY95" s="213"/>
      <c r="AZ95" s="213"/>
      <c r="BA95" s="213"/>
      <c r="BB95" s="213"/>
      <c r="BC95" s="213"/>
      <c r="BD95" s="213"/>
      <c r="BE95" s="213"/>
      <c r="BF95" s="213"/>
      <c r="BG95" s="213"/>
      <c r="BH95" s="213"/>
    </row>
    <row r="96" spans="1:60" outlineLevel="3" x14ac:dyDescent="0.2">
      <c r="A96" s="220"/>
      <c r="B96" s="221"/>
      <c r="C96" s="257" t="s">
        <v>427</v>
      </c>
      <c r="D96" s="256"/>
      <c r="E96" s="256"/>
      <c r="F96" s="256"/>
      <c r="G96" s="256"/>
      <c r="H96" s="223"/>
      <c r="I96" s="223"/>
      <c r="J96" s="223"/>
      <c r="K96" s="223"/>
      <c r="L96" s="223"/>
      <c r="M96" s="223"/>
      <c r="N96" s="222"/>
      <c r="O96" s="222"/>
      <c r="P96" s="222"/>
      <c r="Q96" s="222"/>
      <c r="R96" s="223"/>
      <c r="S96" s="223"/>
      <c r="T96" s="223"/>
      <c r="U96" s="223"/>
      <c r="V96" s="223"/>
      <c r="W96" s="223"/>
      <c r="X96" s="223"/>
      <c r="Y96" s="223"/>
      <c r="Z96" s="213"/>
      <c r="AA96" s="213"/>
      <c r="AB96" s="213"/>
      <c r="AC96" s="213"/>
      <c r="AD96" s="213"/>
      <c r="AE96" s="213"/>
      <c r="AF96" s="213"/>
      <c r="AG96" s="213" t="s">
        <v>150</v>
      </c>
      <c r="AH96" s="213"/>
      <c r="AI96" s="213"/>
      <c r="AJ96" s="213"/>
      <c r="AK96" s="213"/>
      <c r="AL96" s="213"/>
      <c r="AM96" s="213"/>
      <c r="AN96" s="213"/>
      <c r="AO96" s="213"/>
      <c r="AP96" s="213"/>
      <c r="AQ96" s="213"/>
      <c r="AR96" s="213"/>
      <c r="AS96" s="213"/>
      <c r="AT96" s="213"/>
      <c r="AU96" s="213"/>
      <c r="AV96" s="213"/>
      <c r="AW96" s="213"/>
      <c r="AX96" s="213"/>
      <c r="AY96" s="213"/>
      <c r="AZ96" s="213"/>
      <c r="BA96" s="213"/>
      <c r="BB96" s="213"/>
      <c r="BC96" s="213"/>
      <c r="BD96" s="213"/>
      <c r="BE96" s="213"/>
      <c r="BF96" s="213"/>
      <c r="BG96" s="213"/>
      <c r="BH96" s="213"/>
    </row>
    <row r="97" spans="1:60" outlineLevel="3" x14ac:dyDescent="0.2">
      <c r="A97" s="220"/>
      <c r="B97" s="221"/>
      <c r="C97" s="257" t="s">
        <v>428</v>
      </c>
      <c r="D97" s="256"/>
      <c r="E97" s="256"/>
      <c r="F97" s="256"/>
      <c r="G97" s="256"/>
      <c r="H97" s="223"/>
      <c r="I97" s="223"/>
      <c r="J97" s="223"/>
      <c r="K97" s="223"/>
      <c r="L97" s="223"/>
      <c r="M97" s="223"/>
      <c r="N97" s="222"/>
      <c r="O97" s="222"/>
      <c r="P97" s="222"/>
      <c r="Q97" s="222"/>
      <c r="R97" s="223"/>
      <c r="S97" s="223"/>
      <c r="T97" s="223"/>
      <c r="U97" s="223"/>
      <c r="V97" s="223"/>
      <c r="W97" s="223"/>
      <c r="X97" s="223"/>
      <c r="Y97" s="223"/>
      <c r="Z97" s="213"/>
      <c r="AA97" s="213"/>
      <c r="AB97" s="213"/>
      <c r="AC97" s="213"/>
      <c r="AD97" s="213"/>
      <c r="AE97" s="213"/>
      <c r="AF97" s="213"/>
      <c r="AG97" s="213" t="s">
        <v>150</v>
      </c>
      <c r="AH97" s="213"/>
      <c r="AI97" s="213"/>
      <c r="AJ97" s="213"/>
      <c r="AK97" s="213"/>
      <c r="AL97" s="213"/>
      <c r="AM97" s="213"/>
      <c r="AN97" s="213"/>
      <c r="AO97" s="213"/>
      <c r="AP97" s="213"/>
      <c r="AQ97" s="213"/>
      <c r="AR97" s="213"/>
      <c r="AS97" s="213"/>
      <c r="AT97" s="213"/>
      <c r="AU97" s="213"/>
      <c r="AV97" s="213"/>
      <c r="AW97" s="213"/>
      <c r="AX97" s="213"/>
      <c r="AY97" s="213"/>
      <c r="AZ97" s="213"/>
      <c r="BA97" s="213"/>
      <c r="BB97" s="213"/>
      <c r="BC97" s="213"/>
      <c r="BD97" s="213"/>
      <c r="BE97" s="213"/>
      <c r="BF97" s="213"/>
      <c r="BG97" s="213"/>
      <c r="BH97" s="213"/>
    </row>
    <row r="98" spans="1:60" outlineLevel="3" x14ac:dyDescent="0.2">
      <c r="A98" s="220"/>
      <c r="B98" s="221"/>
      <c r="C98" s="257" t="s">
        <v>429</v>
      </c>
      <c r="D98" s="256"/>
      <c r="E98" s="256"/>
      <c r="F98" s="256"/>
      <c r="G98" s="256"/>
      <c r="H98" s="223"/>
      <c r="I98" s="223"/>
      <c r="J98" s="223"/>
      <c r="K98" s="223"/>
      <c r="L98" s="223"/>
      <c r="M98" s="223"/>
      <c r="N98" s="222"/>
      <c r="O98" s="222"/>
      <c r="P98" s="222"/>
      <c r="Q98" s="222"/>
      <c r="R98" s="223"/>
      <c r="S98" s="223"/>
      <c r="T98" s="223"/>
      <c r="U98" s="223"/>
      <c r="V98" s="223"/>
      <c r="W98" s="223"/>
      <c r="X98" s="223"/>
      <c r="Y98" s="223"/>
      <c r="Z98" s="213"/>
      <c r="AA98" s="213"/>
      <c r="AB98" s="213"/>
      <c r="AC98" s="213"/>
      <c r="AD98" s="213"/>
      <c r="AE98" s="213"/>
      <c r="AF98" s="213"/>
      <c r="AG98" s="213" t="s">
        <v>150</v>
      </c>
      <c r="AH98" s="213"/>
      <c r="AI98" s="213"/>
      <c r="AJ98" s="213"/>
      <c r="AK98" s="213"/>
      <c r="AL98" s="213"/>
      <c r="AM98" s="213"/>
      <c r="AN98" s="213"/>
      <c r="AO98" s="213"/>
      <c r="AP98" s="213"/>
      <c r="AQ98" s="213"/>
      <c r="AR98" s="213"/>
      <c r="AS98" s="213"/>
      <c r="AT98" s="213"/>
      <c r="AU98" s="213"/>
      <c r="AV98" s="213"/>
      <c r="AW98" s="213"/>
      <c r="AX98" s="213"/>
      <c r="AY98" s="213"/>
      <c r="AZ98" s="213"/>
      <c r="BA98" s="213"/>
      <c r="BB98" s="213"/>
      <c r="BC98" s="213"/>
      <c r="BD98" s="213"/>
      <c r="BE98" s="213"/>
      <c r="BF98" s="213"/>
      <c r="BG98" s="213"/>
      <c r="BH98" s="213"/>
    </row>
    <row r="99" spans="1:60" outlineLevel="3" x14ac:dyDescent="0.2">
      <c r="A99" s="220"/>
      <c r="B99" s="221"/>
      <c r="C99" s="257" t="s">
        <v>430</v>
      </c>
      <c r="D99" s="256"/>
      <c r="E99" s="256"/>
      <c r="F99" s="256"/>
      <c r="G99" s="256"/>
      <c r="H99" s="223"/>
      <c r="I99" s="223"/>
      <c r="J99" s="223"/>
      <c r="K99" s="223"/>
      <c r="L99" s="223"/>
      <c r="M99" s="223"/>
      <c r="N99" s="222"/>
      <c r="O99" s="222"/>
      <c r="P99" s="222"/>
      <c r="Q99" s="222"/>
      <c r="R99" s="223"/>
      <c r="S99" s="223"/>
      <c r="T99" s="223"/>
      <c r="U99" s="223"/>
      <c r="V99" s="223"/>
      <c r="W99" s="223"/>
      <c r="X99" s="223"/>
      <c r="Y99" s="223"/>
      <c r="Z99" s="213"/>
      <c r="AA99" s="213"/>
      <c r="AB99" s="213"/>
      <c r="AC99" s="213"/>
      <c r="AD99" s="213"/>
      <c r="AE99" s="213"/>
      <c r="AF99" s="213"/>
      <c r="AG99" s="213" t="s">
        <v>150</v>
      </c>
      <c r="AH99" s="213"/>
      <c r="AI99" s="213"/>
      <c r="AJ99" s="213"/>
      <c r="AK99" s="213"/>
      <c r="AL99" s="213"/>
      <c r="AM99" s="213"/>
      <c r="AN99" s="213"/>
      <c r="AO99" s="213"/>
      <c r="AP99" s="213"/>
      <c r="AQ99" s="213"/>
      <c r="AR99" s="213"/>
      <c r="AS99" s="213"/>
      <c r="AT99" s="213"/>
      <c r="AU99" s="213"/>
      <c r="AV99" s="213"/>
      <c r="AW99" s="213"/>
      <c r="AX99" s="213"/>
      <c r="AY99" s="213"/>
      <c r="AZ99" s="213"/>
      <c r="BA99" s="213"/>
      <c r="BB99" s="213"/>
      <c r="BC99" s="213"/>
      <c r="BD99" s="213"/>
      <c r="BE99" s="213"/>
      <c r="BF99" s="213"/>
      <c r="BG99" s="213"/>
      <c r="BH99" s="213"/>
    </row>
    <row r="100" spans="1:60" outlineLevel="2" x14ac:dyDescent="0.2">
      <c r="A100" s="220"/>
      <c r="B100" s="221"/>
      <c r="C100" s="247" t="s">
        <v>431</v>
      </c>
      <c r="D100" s="224"/>
      <c r="E100" s="225">
        <v>1</v>
      </c>
      <c r="F100" s="223"/>
      <c r="G100" s="223"/>
      <c r="H100" s="223"/>
      <c r="I100" s="223"/>
      <c r="J100" s="223"/>
      <c r="K100" s="223"/>
      <c r="L100" s="223"/>
      <c r="M100" s="223"/>
      <c r="N100" s="222"/>
      <c r="O100" s="222"/>
      <c r="P100" s="222"/>
      <c r="Q100" s="222"/>
      <c r="R100" s="223"/>
      <c r="S100" s="223"/>
      <c r="T100" s="223"/>
      <c r="U100" s="223"/>
      <c r="V100" s="223"/>
      <c r="W100" s="223"/>
      <c r="X100" s="223"/>
      <c r="Y100" s="223"/>
      <c r="Z100" s="213"/>
      <c r="AA100" s="213"/>
      <c r="AB100" s="213"/>
      <c r="AC100" s="213"/>
      <c r="AD100" s="213"/>
      <c r="AE100" s="213"/>
      <c r="AF100" s="213"/>
      <c r="AG100" s="213" t="s">
        <v>152</v>
      </c>
      <c r="AH100" s="213">
        <v>0</v>
      </c>
      <c r="AI100" s="213"/>
      <c r="AJ100" s="213"/>
      <c r="AK100" s="213"/>
      <c r="AL100" s="213"/>
      <c r="AM100" s="213"/>
      <c r="AN100" s="213"/>
      <c r="AO100" s="213"/>
      <c r="AP100" s="213"/>
      <c r="AQ100" s="213"/>
      <c r="AR100" s="213"/>
      <c r="AS100" s="213"/>
      <c r="AT100" s="213"/>
      <c r="AU100" s="213"/>
      <c r="AV100" s="213"/>
      <c r="AW100" s="213"/>
      <c r="AX100" s="213"/>
      <c r="AY100" s="213"/>
      <c r="AZ100" s="213"/>
      <c r="BA100" s="213"/>
      <c r="BB100" s="213"/>
      <c r="BC100" s="213"/>
      <c r="BD100" s="213"/>
      <c r="BE100" s="213"/>
      <c r="BF100" s="213"/>
      <c r="BG100" s="213"/>
      <c r="BH100" s="213"/>
    </row>
    <row r="101" spans="1:60" outlineLevel="2" x14ac:dyDescent="0.2">
      <c r="A101" s="220"/>
      <c r="B101" s="221"/>
      <c r="C101" s="248"/>
      <c r="D101" s="243"/>
      <c r="E101" s="243"/>
      <c r="F101" s="243"/>
      <c r="G101" s="243"/>
      <c r="H101" s="223"/>
      <c r="I101" s="223"/>
      <c r="J101" s="223"/>
      <c r="K101" s="223"/>
      <c r="L101" s="223"/>
      <c r="M101" s="223"/>
      <c r="N101" s="222"/>
      <c r="O101" s="222"/>
      <c r="P101" s="222"/>
      <c r="Q101" s="222"/>
      <c r="R101" s="223"/>
      <c r="S101" s="223"/>
      <c r="T101" s="223"/>
      <c r="U101" s="223"/>
      <c r="V101" s="223"/>
      <c r="W101" s="223"/>
      <c r="X101" s="223"/>
      <c r="Y101" s="223"/>
      <c r="Z101" s="213"/>
      <c r="AA101" s="213"/>
      <c r="AB101" s="213"/>
      <c r="AC101" s="213"/>
      <c r="AD101" s="213"/>
      <c r="AE101" s="213"/>
      <c r="AF101" s="213"/>
      <c r="AG101" s="213" t="s">
        <v>158</v>
      </c>
      <c r="AH101" s="213"/>
      <c r="AI101" s="213"/>
      <c r="AJ101" s="213"/>
      <c r="AK101" s="213"/>
      <c r="AL101" s="213"/>
      <c r="AM101" s="213"/>
      <c r="AN101" s="213"/>
      <c r="AO101" s="213"/>
      <c r="AP101" s="213"/>
      <c r="AQ101" s="213"/>
      <c r="AR101" s="213"/>
      <c r="AS101" s="213"/>
      <c r="AT101" s="213"/>
      <c r="AU101" s="213"/>
      <c r="AV101" s="213"/>
      <c r="AW101" s="213"/>
      <c r="AX101" s="213"/>
      <c r="AY101" s="213"/>
      <c r="AZ101" s="213"/>
      <c r="BA101" s="213"/>
      <c r="BB101" s="213"/>
      <c r="BC101" s="213"/>
      <c r="BD101" s="213"/>
      <c r="BE101" s="213"/>
      <c r="BF101" s="213"/>
      <c r="BG101" s="213"/>
      <c r="BH101" s="213"/>
    </row>
    <row r="102" spans="1:60" ht="13.6" x14ac:dyDescent="0.2">
      <c r="A102" s="227" t="s">
        <v>139</v>
      </c>
      <c r="B102" s="228" t="s">
        <v>99</v>
      </c>
      <c r="C102" s="244" t="s">
        <v>100</v>
      </c>
      <c r="D102" s="229"/>
      <c r="E102" s="230"/>
      <c r="F102" s="231"/>
      <c r="G102" s="231">
        <f>SUMIF(AG103:AG106,"&lt;&gt;NOR",G103:G106)</f>
        <v>0</v>
      </c>
      <c r="H102" s="231"/>
      <c r="I102" s="231">
        <f>SUM(I103:I106)</f>
        <v>0</v>
      </c>
      <c r="J102" s="231"/>
      <c r="K102" s="231">
        <f>SUM(K103:K106)</f>
        <v>0</v>
      </c>
      <c r="L102" s="231"/>
      <c r="M102" s="231">
        <f>SUM(M103:M106)</f>
        <v>0</v>
      </c>
      <c r="N102" s="230"/>
      <c r="O102" s="230">
        <f>SUM(O103:O106)</f>
        <v>0</v>
      </c>
      <c r="P102" s="230"/>
      <c r="Q102" s="230">
        <f>SUM(Q103:Q106)</f>
        <v>0.19</v>
      </c>
      <c r="R102" s="231"/>
      <c r="S102" s="231"/>
      <c r="T102" s="232"/>
      <c r="U102" s="226"/>
      <c r="V102" s="226">
        <f>SUM(V103:V106)</f>
        <v>3.24</v>
      </c>
      <c r="W102" s="226"/>
      <c r="X102" s="226"/>
      <c r="Y102" s="226"/>
      <c r="AG102" t="s">
        <v>140</v>
      </c>
    </row>
    <row r="103" spans="1:60" outlineLevel="1" x14ac:dyDescent="0.2">
      <c r="A103" s="234">
        <v>21</v>
      </c>
      <c r="B103" s="235" t="s">
        <v>432</v>
      </c>
      <c r="C103" s="245" t="s">
        <v>433</v>
      </c>
      <c r="D103" s="236" t="s">
        <v>410</v>
      </c>
      <c r="E103" s="237">
        <v>1</v>
      </c>
      <c r="F103" s="238">
        <f>H103+J103</f>
        <v>0</v>
      </c>
      <c r="G103" s="238">
        <f>ROUND(E103*F103,2)</f>
        <v>0</v>
      </c>
      <c r="H103" s="239"/>
      <c r="I103" s="238">
        <f>ROUND(E103*H103,2)</f>
        <v>0</v>
      </c>
      <c r="J103" s="239"/>
      <c r="K103" s="238">
        <f>ROUND(E103*J103,2)</f>
        <v>0</v>
      </c>
      <c r="L103" s="238">
        <v>21</v>
      </c>
      <c r="M103" s="238">
        <f>G103*(1+L103/100)</f>
        <v>0</v>
      </c>
      <c r="N103" s="237">
        <v>0</v>
      </c>
      <c r="O103" s="237">
        <f>ROUND(E103*N103,2)</f>
        <v>0</v>
      </c>
      <c r="P103" s="237">
        <v>0.187</v>
      </c>
      <c r="Q103" s="237">
        <f>ROUND(E103*P103,2)</f>
        <v>0.19</v>
      </c>
      <c r="R103" s="238" t="s">
        <v>205</v>
      </c>
      <c r="S103" s="238" t="s">
        <v>144</v>
      </c>
      <c r="T103" s="240" t="s">
        <v>144</v>
      </c>
      <c r="U103" s="223">
        <v>3.2389999999999999</v>
      </c>
      <c r="V103" s="223">
        <f>ROUND(E103*U103,2)</f>
        <v>3.24</v>
      </c>
      <c r="W103" s="223"/>
      <c r="X103" s="223" t="s">
        <v>207</v>
      </c>
      <c r="Y103" s="223" t="s">
        <v>147</v>
      </c>
      <c r="Z103" s="213"/>
      <c r="AA103" s="213"/>
      <c r="AB103" s="213"/>
      <c r="AC103" s="213"/>
      <c r="AD103" s="213"/>
      <c r="AE103" s="213"/>
      <c r="AF103" s="213"/>
      <c r="AG103" s="213" t="s">
        <v>208</v>
      </c>
      <c r="AH103" s="213"/>
      <c r="AI103" s="213"/>
      <c r="AJ103" s="213"/>
      <c r="AK103" s="213"/>
      <c r="AL103" s="213"/>
      <c r="AM103" s="213"/>
      <c r="AN103" s="213"/>
      <c r="AO103" s="213"/>
      <c r="AP103" s="213"/>
      <c r="AQ103" s="213"/>
      <c r="AR103" s="213"/>
      <c r="AS103" s="213"/>
      <c r="AT103" s="213"/>
      <c r="AU103" s="213"/>
      <c r="AV103" s="213"/>
      <c r="AW103" s="213"/>
      <c r="AX103" s="213"/>
      <c r="AY103" s="213"/>
      <c r="AZ103" s="213"/>
      <c r="BA103" s="213"/>
      <c r="BB103" s="213"/>
      <c r="BC103" s="213"/>
      <c r="BD103" s="213"/>
      <c r="BE103" s="213"/>
      <c r="BF103" s="213"/>
      <c r="BG103" s="213"/>
      <c r="BH103" s="213"/>
    </row>
    <row r="104" spans="1:60" outlineLevel="2" x14ac:dyDescent="0.2">
      <c r="A104" s="220"/>
      <c r="B104" s="221"/>
      <c r="C104" s="254" t="s">
        <v>434</v>
      </c>
      <c r="D104" s="252"/>
      <c r="E104" s="252"/>
      <c r="F104" s="252"/>
      <c r="G104" s="252"/>
      <c r="H104" s="223"/>
      <c r="I104" s="223"/>
      <c r="J104" s="223"/>
      <c r="K104" s="223"/>
      <c r="L104" s="223"/>
      <c r="M104" s="223"/>
      <c r="N104" s="222"/>
      <c r="O104" s="222"/>
      <c r="P104" s="222"/>
      <c r="Q104" s="222"/>
      <c r="R104" s="223"/>
      <c r="S104" s="223"/>
      <c r="T104" s="223"/>
      <c r="U104" s="223"/>
      <c r="V104" s="223"/>
      <c r="W104" s="223"/>
      <c r="X104" s="223"/>
      <c r="Y104" s="223"/>
      <c r="Z104" s="213"/>
      <c r="AA104" s="213"/>
      <c r="AB104" s="213"/>
      <c r="AC104" s="213"/>
      <c r="AD104" s="213"/>
      <c r="AE104" s="213"/>
      <c r="AF104" s="213"/>
      <c r="AG104" s="213" t="s">
        <v>219</v>
      </c>
      <c r="AH104" s="213"/>
      <c r="AI104" s="213"/>
      <c r="AJ104" s="213"/>
      <c r="AK104" s="213"/>
      <c r="AL104" s="213"/>
      <c r="AM104" s="213"/>
      <c r="AN104" s="213"/>
      <c r="AO104" s="213"/>
      <c r="AP104" s="213"/>
      <c r="AQ104" s="213"/>
      <c r="AR104" s="213"/>
      <c r="AS104" s="213"/>
      <c r="AT104" s="213"/>
      <c r="AU104" s="213"/>
      <c r="AV104" s="213"/>
      <c r="AW104" s="213"/>
      <c r="AX104" s="213"/>
      <c r="AY104" s="213"/>
      <c r="AZ104" s="213"/>
      <c r="BA104" s="241" t="str">
        <f>C104</f>
        <v>a demontáž zrcadlové části, s odklizením materiálu na skládku na vzdálenost do 20 m nebo naložením na dopravní prostředek</v>
      </c>
      <c r="BB104" s="213"/>
      <c r="BC104" s="213"/>
      <c r="BD104" s="213"/>
      <c r="BE104" s="213"/>
      <c r="BF104" s="213"/>
      <c r="BG104" s="213"/>
      <c r="BH104" s="213"/>
    </row>
    <row r="105" spans="1:60" outlineLevel="2" x14ac:dyDescent="0.2">
      <c r="A105" s="220"/>
      <c r="B105" s="221"/>
      <c r="C105" s="247" t="s">
        <v>435</v>
      </c>
      <c r="D105" s="224"/>
      <c r="E105" s="225">
        <v>1</v>
      </c>
      <c r="F105" s="223"/>
      <c r="G105" s="223"/>
      <c r="H105" s="223"/>
      <c r="I105" s="223"/>
      <c r="J105" s="223"/>
      <c r="K105" s="223"/>
      <c r="L105" s="223"/>
      <c r="M105" s="223"/>
      <c r="N105" s="222"/>
      <c r="O105" s="222"/>
      <c r="P105" s="222"/>
      <c r="Q105" s="222"/>
      <c r="R105" s="223"/>
      <c r="S105" s="223"/>
      <c r="T105" s="223"/>
      <c r="U105" s="223"/>
      <c r="V105" s="223"/>
      <c r="W105" s="223"/>
      <c r="X105" s="223"/>
      <c r="Y105" s="223"/>
      <c r="Z105" s="213"/>
      <c r="AA105" s="213"/>
      <c r="AB105" s="213"/>
      <c r="AC105" s="213"/>
      <c r="AD105" s="213"/>
      <c r="AE105" s="213"/>
      <c r="AF105" s="213"/>
      <c r="AG105" s="213" t="s">
        <v>152</v>
      </c>
      <c r="AH105" s="213">
        <v>0</v>
      </c>
      <c r="AI105" s="213"/>
      <c r="AJ105" s="213"/>
      <c r="AK105" s="213"/>
      <c r="AL105" s="213"/>
      <c r="AM105" s="213"/>
      <c r="AN105" s="213"/>
      <c r="AO105" s="213"/>
      <c r="AP105" s="213"/>
      <c r="AQ105" s="213"/>
      <c r="AR105" s="213"/>
      <c r="AS105" s="213"/>
      <c r="AT105" s="213"/>
      <c r="AU105" s="213"/>
      <c r="AV105" s="213"/>
      <c r="AW105" s="213"/>
      <c r="AX105" s="213"/>
      <c r="AY105" s="213"/>
      <c r="AZ105" s="213"/>
      <c r="BA105" s="213"/>
      <c r="BB105" s="213"/>
      <c r="BC105" s="213"/>
      <c r="BD105" s="213"/>
      <c r="BE105" s="213"/>
      <c r="BF105" s="213"/>
      <c r="BG105" s="213"/>
      <c r="BH105" s="213"/>
    </row>
    <row r="106" spans="1:60" outlineLevel="2" x14ac:dyDescent="0.2">
      <c r="A106" s="220"/>
      <c r="B106" s="221"/>
      <c r="C106" s="248"/>
      <c r="D106" s="243"/>
      <c r="E106" s="243"/>
      <c r="F106" s="243"/>
      <c r="G106" s="243"/>
      <c r="H106" s="223"/>
      <c r="I106" s="223"/>
      <c r="J106" s="223"/>
      <c r="K106" s="223"/>
      <c r="L106" s="223"/>
      <c r="M106" s="223"/>
      <c r="N106" s="222"/>
      <c r="O106" s="222"/>
      <c r="P106" s="222"/>
      <c r="Q106" s="222"/>
      <c r="R106" s="223"/>
      <c r="S106" s="223"/>
      <c r="T106" s="223"/>
      <c r="U106" s="223"/>
      <c r="V106" s="223"/>
      <c r="W106" s="223"/>
      <c r="X106" s="223"/>
      <c r="Y106" s="223"/>
      <c r="Z106" s="213"/>
      <c r="AA106" s="213"/>
      <c r="AB106" s="213"/>
      <c r="AC106" s="213"/>
      <c r="AD106" s="213"/>
      <c r="AE106" s="213"/>
      <c r="AF106" s="213"/>
      <c r="AG106" s="213" t="s">
        <v>158</v>
      </c>
      <c r="AH106" s="213"/>
      <c r="AI106" s="213"/>
      <c r="AJ106" s="213"/>
      <c r="AK106" s="213"/>
      <c r="AL106" s="213"/>
      <c r="AM106" s="213"/>
      <c r="AN106" s="213"/>
      <c r="AO106" s="213"/>
      <c r="AP106" s="213"/>
      <c r="AQ106" s="213"/>
      <c r="AR106" s="213"/>
      <c r="AS106" s="213"/>
      <c r="AT106" s="213"/>
      <c r="AU106" s="213"/>
      <c r="AV106" s="213"/>
      <c r="AW106" s="213"/>
      <c r="AX106" s="213"/>
      <c r="AY106" s="213"/>
      <c r="AZ106" s="213"/>
      <c r="BA106" s="213"/>
      <c r="BB106" s="213"/>
      <c r="BC106" s="213"/>
      <c r="BD106" s="213"/>
      <c r="BE106" s="213"/>
      <c r="BF106" s="213"/>
      <c r="BG106" s="213"/>
      <c r="BH106" s="213"/>
    </row>
    <row r="107" spans="1:60" ht="13.6" x14ac:dyDescent="0.2">
      <c r="A107" s="227" t="s">
        <v>139</v>
      </c>
      <c r="B107" s="228" t="s">
        <v>101</v>
      </c>
      <c r="C107" s="244" t="s">
        <v>102</v>
      </c>
      <c r="D107" s="229"/>
      <c r="E107" s="230"/>
      <c r="F107" s="231"/>
      <c r="G107" s="231">
        <f>SUMIF(AG108:AG110,"&lt;&gt;NOR",G108:G110)</f>
        <v>0</v>
      </c>
      <c r="H107" s="231"/>
      <c r="I107" s="231">
        <f>SUM(I108:I110)</f>
        <v>0</v>
      </c>
      <c r="J107" s="231"/>
      <c r="K107" s="231">
        <f>SUM(K108:K110)</f>
        <v>0</v>
      </c>
      <c r="L107" s="231"/>
      <c r="M107" s="231">
        <f>SUM(M108:M110)</f>
        <v>0</v>
      </c>
      <c r="N107" s="230"/>
      <c r="O107" s="230">
        <f>SUM(O108:O110)</f>
        <v>0</v>
      </c>
      <c r="P107" s="230"/>
      <c r="Q107" s="230">
        <f>SUM(Q108:Q110)</f>
        <v>0</v>
      </c>
      <c r="R107" s="231"/>
      <c r="S107" s="231"/>
      <c r="T107" s="232"/>
      <c r="U107" s="226"/>
      <c r="V107" s="226">
        <f>SUM(V108:V110)</f>
        <v>69.650000000000006</v>
      </c>
      <c r="W107" s="226"/>
      <c r="X107" s="226"/>
      <c r="Y107" s="226"/>
      <c r="AG107" t="s">
        <v>140</v>
      </c>
    </row>
    <row r="108" spans="1:60" outlineLevel="1" x14ac:dyDescent="0.2">
      <c r="A108" s="234">
        <v>22</v>
      </c>
      <c r="B108" s="235" t="s">
        <v>353</v>
      </c>
      <c r="C108" s="245" t="s">
        <v>354</v>
      </c>
      <c r="D108" s="236" t="s">
        <v>247</v>
      </c>
      <c r="E108" s="237">
        <v>178.57868999999999</v>
      </c>
      <c r="F108" s="238">
        <f>H108+J108</f>
        <v>0</v>
      </c>
      <c r="G108" s="238">
        <f>ROUND(E108*F108,2)</f>
        <v>0</v>
      </c>
      <c r="H108" s="239"/>
      <c r="I108" s="238">
        <f>ROUND(E108*H108,2)</f>
        <v>0</v>
      </c>
      <c r="J108" s="239"/>
      <c r="K108" s="238">
        <f>ROUND(E108*J108,2)</f>
        <v>0</v>
      </c>
      <c r="L108" s="238">
        <v>21</v>
      </c>
      <c r="M108" s="238">
        <f>G108*(1+L108/100)</f>
        <v>0</v>
      </c>
      <c r="N108" s="237">
        <v>0</v>
      </c>
      <c r="O108" s="237">
        <f>ROUND(E108*N108,2)</f>
        <v>0</v>
      </c>
      <c r="P108" s="237">
        <v>0</v>
      </c>
      <c r="Q108" s="237">
        <f>ROUND(E108*P108,2)</f>
        <v>0</v>
      </c>
      <c r="R108" s="238" t="s">
        <v>205</v>
      </c>
      <c r="S108" s="238" t="s">
        <v>144</v>
      </c>
      <c r="T108" s="240" t="s">
        <v>144</v>
      </c>
      <c r="U108" s="223">
        <v>0.39</v>
      </c>
      <c r="V108" s="223">
        <f>ROUND(E108*U108,2)</f>
        <v>69.650000000000006</v>
      </c>
      <c r="W108" s="223"/>
      <c r="X108" s="223" t="s">
        <v>355</v>
      </c>
      <c r="Y108" s="223" t="s">
        <v>147</v>
      </c>
      <c r="Z108" s="213"/>
      <c r="AA108" s="213"/>
      <c r="AB108" s="213"/>
      <c r="AC108" s="213"/>
      <c r="AD108" s="213"/>
      <c r="AE108" s="213"/>
      <c r="AF108" s="213"/>
      <c r="AG108" s="213" t="s">
        <v>356</v>
      </c>
      <c r="AH108" s="213"/>
      <c r="AI108" s="213"/>
      <c r="AJ108" s="213"/>
      <c r="AK108" s="213"/>
      <c r="AL108" s="213"/>
      <c r="AM108" s="213"/>
      <c r="AN108" s="213"/>
      <c r="AO108" s="213"/>
      <c r="AP108" s="213"/>
      <c r="AQ108" s="213"/>
      <c r="AR108" s="213"/>
      <c r="AS108" s="213"/>
      <c r="AT108" s="213"/>
      <c r="AU108" s="213"/>
      <c r="AV108" s="213"/>
      <c r="AW108" s="213"/>
      <c r="AX108" s="213"/>
      <c r="AY108" s="213"/>
      <c r="AZ108" s="213"/>
      <c r="BA108" s="213"/>
      <c r="BB108" s="213"/>
      <c r="BC108" s="213"/>
      <c r="BD108" s="213"/>
      <c r="BE108" s="213"/>
      <c r="BF108" s="213"/>
      <c r="BG108" s="213"/>
      <c r="BH108" s="213"/>
    </row>
    <row r="109" spans="1:60" outlineLevel="2" x14ac:dyDescent="0.2">
      <c r="A109" s="220"/>
      <c r="B109" s="221"/>
      <c r="C109" s="254" t="s">
        <v>357</v>
      </c>
      <c r="D109" s="252"/>
      <c r="E109" s="252"/>
      <c r="F109" s="252"/>
      <c r="G109" s="252"/>
      <c r="H109" s="223"/>
      <c r="I109" s="223"/>
      <c r="J109" s="223"/>
      <c r="K109" s="223"/>
      <c r="L109" s="223"/>
      <c r="M109" s="223"/>
      <c r="N109" s="222"/>
      <c r="O109" s="222"/>
      <c r="P109" s="222"/>
      <c r="Q109" s="222"/>
      <c r="R109" s="223"/>
      <c r="S109" s="223"/>
      <c r="T109" s="223"/>
      <c r="U109" s="223"/>
      <c r="V109" s="223"/>
      <c r="W109" s="223"/>
      <c r="X109" s="223"/>
      <c r="Y109" s="223"/>
      <c r="Z109" s="213"/>
      <c r="AA109" s="213"/>
      <c r="AB109" s="213"/>
      <c r="AC109" s="213"/>
      <c r="AD109" s="213"/>
      <c r="AE109" s="213"/>
      <c r="AF109" s="213"/>
      <c r="AG109" s="213" t="s">
        <v>219</v>
      </c>
      <c r="AH109" s="213"/>
      <c r="AI109" s="213"/>
      <c r="AJ109" s="213"/>
      <c r="AK109" s="213"/>
      <c r="AL109" s="213"/>
      <c r="AM109" s="213"/>
      <c r="AN109" s="213"/>
      <c r="AO109" s="213"/>
      <c r="AP109" s="213"/>
      <c r="AQ109" s="213"/>
      <c r="AR109" s="213"/>
      <c r="AS109" s="213"/>
      <c r="AT109" s="213"/>
      <c r="AU109" s="213"/>
      <c r="AV109" s="213"/>
      <c r="AW109" s="213"/>
      <c r="AX109" s="213"/>
      <c r="AY109" s="213"/>
      <c r="AZ109" s="213"/>
      <c r="BA109" s="213"/>
      <c r="BB109" s="213"/>
      <c r="BC109" s="213"/>
      <c r="BD109" s="213"/>
      <c r="BE109" s="213"/>
      <c r="BF109" s="213"/>
      <c r="BG109" s="213"/>
      <c r="BH109" s="213"/>
    </row>
    <row r="110" spans="1:60" outlineLevel="2" x14ac:dyDescent="0.2">
      <c r="A110" s="220"/>
      <c r="B110" s="221"/>
      <c r="C110" s="248"/>
      <c r="D110" s="243"/>
      <c r="E110" s="243"/>
      <c r="F110" s="243"/>
      <c r="G110" s="243"/>
      <c r="H110" s="223"/>
      <c r="I110" s="223"/>
      <c r="J110" s="223"/>
      <c r="K110" s="223"/>
      <c r="L110" s="223"/>
      <c r="M110" s="223"/>
      <c r="N110" s="222"/>
      <c r="O110" s="222"/>
      <c r="P110" s="222"/>
      <c r="Q110" s="222"/>
      <c r="R110" s="223"/>
      <c r="S110" s="223"/>
      <c r="T110" s="223"/>
      <c r="U110" s="223"/>
      <c r="V110" s="223"/>
      <c r="W110" s="223"/>
      <c r="X110" s="223"/>
      <c r="Y110" s="223"/>
      <c r="Z110" s="213"/>
      <c r="AA110" s="213"/>
      <c r="AB110" s="213"/>
      <c r="AC110" s="213"/>
      <c r="AD110" s="213"/>
      <c r="AE110" s="213"/>
      <c r="AF110" s="213"/>
      <c r="AG110" s="213" t="s">
        <v>158</v>
      </c>
      <c r="AH110" s="213"/>
      <c r="AI110" s="213"/>
      <c r="AJ110" s="213"/>
      <c r="AK110" s="213"/>
      <c r="AL110" s="213"/>
      <c r="AM110" s="213"/>
      <c r="AN110" s="213"/>
      <c r="AO110" s="213"/>
      <c r="AP110" s="213"/>
      <c r="AQ110" s="213"/>
      <c r="AR110" s="213"/>
      <c r="AS110" s="213"/>
      <c r="AT110" s="213"/>
      <c r="AU110" s="213"/>
      <c r="AV110" s="213"/>
      <c r="AW110" s="213"/>
      <c r="AX110" s="213"/>
      <c r="AY110" s="213"/>
      <c r="AZ110" s="213"/>
      <c r="BA110" s="213"/>
      <c r="BB110" s="213"/>
      <c r="BC110" s="213"/>
      <c r="BD110" s="213"/>
      <c r="BE110" s="213"/>
      <c r="BF110" s="213"/>
      <c r="BG110" s="213"/>
      <c r="BH110" s="213"/>
    </row>
    <row r="111" spans="1:60" ht="13.6" x14ac:dyDescent="0.2">
      <c r="A111" s="227" t="s">
        <v>139</v>
      </c>
      <c r="B111" s="228" t="s">
        <v>103</v>
      </c>
      <c r="C111" s="244" t="s">
        <v>104</v>
      </c>
      <c r="D111" s="229"/>
      <c r="E111" s="230"/>
      <c r="F111" s="231"/>
      <c r="G111" s="231">
        <f>SUMIF(AG112:AG116,"&lt;&gt;NOR",G112:G116)</f>
        <v>0</v>
      </c>
      <c r="H111" s="231"/>
      <c r="I111" s="231">
        <f>SUM(I112:I116)</f>
        <v>0</v>
      </c>
      <c r="J111" s="231"/>
      <c r="K111" s="231">
        <f>SUM(K112:K116)</f>
        <v>0</v>
      </c>
      <c r="L111" s="231"/>
      <c r="M111" s="231">
        <f>SUM(M112:M116)</f>
        <v>0</v>
      </c>
      <c r="N111" s="230"/>
      <c r="O111" s="230">
        <f>SUM(O112:O116)</f>
        <v>0</v>
      </c>
      <c r="P111" s="230"/>
      <c r="Q111" s="230">
        <f>SUM(Q112:Q116)</f>
        <v>0</v>
      </c>
      <c r="R111" s="231"/>
      <c r="S111" s="231"/>
      <c r="T111" s="232"/>
      <c r="U111" s="226"/>
      <c r="V111" s="226">
        <f>SUM(V112:V116)</f>
        <v>54.38</v>
      </c>
      <c r="W111" s="226"/>
      <c r="X111" s="226"/>
      <c r="Y111" s="226"/>
      <c r="AG111" t="s">
        <v>140</v>
      </c>
    </row>
    <row r="112" spans="1:60" outlineLevel="1" x14ac:dyDescent="0.2">
      <c r="A112" s="234">
        <v>23</v>
      </c>
      <c r="B112" s="235" t="s">
        <v>436</v>
      </c>
      <c r="C112" s="245" t="s">
        <v>437</v>
      </c>
      <c r="D112" s="236" t="s">
        <v>216</v>
      </c>
      <c r="E112" s="237">
        <v>82.4</v>
      </c>
      <c r="F112" s="238">
        <f>H112+J112</f>
        <v>0</v>
      </c>
      <c r="G112" s="238">
        <f>ROUND(E112*F112,2)</f>
        <v>0</v>
      </c>
      <c r="H112" s="239"/>
      <c r="I112" s="238">
        <f>ROUND(E112*H112,2)</f>
        <v>0</v>
      </c>
      <c r="J112" s="239"/>
      <c r="K112" s="238">
        <f>ROUND(E112*J112,2)</f>
        <v>0</v>
      </c>
      <c r="L112" s="238">
        <v>21</v>
      </c>
      <c r="M112" s="238">
        <f>G112*(1+L112/100)</f>
        <v>0</v>
      </c>
      <c r="N112" s="237">
        <v>0</v>
      </c>
      <c r="O112" s="237">
        <f>ROUND(E112*N112,2)</f>
        <v>0</v>
      </c>
      <c r="P112" s="237">
        <v>0</v>
      </c>
      <c r="Q112" s="237">
        <f>ROUND(E112*P112,2)</f>
        <v>0</v>
      </c>
      <c r="R112" s="238"/>
      <c r="S112" s="238" t="s">
        <v>144</v>
      </c>
      <c r="T112" s="240" t="s">
        <v>144</v>
      </c>
      <c r="U112" s="223">
        <v>0.66</v>
      </c>
      <c r="V112" s="223">
        <f>ROUND(E112*U112,2)</f>
        <v>54.38</v>
      </c>
      <c r="W112" s="223"/>
      <c r="X112" s="223" t="s">
        <v>207</v>
      </c>
      <c r="Y112" s="223" t="s">
        <v>147</v>
      </c>
      <c r="Z112" s="213"/>
      <c r="AA112" s="213"/>
      <c r="AB112" s="213"/>
      <c r="AC112" s="213"/>
      <c r="AD112" s="213"/>
      <c r="AE112" s="213"/>
      <c r="AF112" s="213"/>
      <c r="AG112" s="213" t="s">
        <v>208</v>
      </c>
      <c r="AH112" s="213"/>
      <c r="AI112" s="213"/>
      <c r="AJ112" s="213"/>
      <c r="AK112" s="213"/>
      <c r="AL112" s="213"/>
      <c r="AM112" s="213"/>
      <c r="AN112" s="213"/>
      <c r="AO112" s="213"/>
      <c r="AP112" s="213"/>
      <c r="AQ112" s="213"/>
      <c r="AR112" s="213"/>
      <c r="AS112" s="213"/>
      <c r="AT112" s="213"/>
      <c r="AU112" s="213"/>
      <c r="AV112" s="213"/>
      <c r="AW112" s="213"/>
      <c r="AX112" s="213"/>
      <c r="AY112" s="213"/>
      <c r="AZ112" s="213"/>
      <c r="BA112" s="213"/>
      <c r="BB112" s="213"/>
      <c r="BC112" s="213"/>
      <c r="BD112" s="213"/>
      <c r="BE112" s="213"/>
      <c r="BF112" s="213"/>
      <c r="BG112" s="213"/>
      <c r="BH112" s="213"/>
    </row>
    <row r="113" spans="1:60" outlineLevel="2" x14ac:dyDescent="0.2">
      <c r="A113" s="220"/>
      <c r="B113" s="221"/>
      <c r="C113" s="247" t="s">
        <v>438</v>
      </c>
      <c r="D113" s="224"/>
      <c r="E113" s="225"/>
      <c r="F113" s="223"/>
      <c r="G113" s="223"/>
      <c r="H113" s="223"/>
      <c r="I113" s="223"/>
      <c r="J113" s="223"/>
      <c r="K113" s="223"/>
      <c r="L113" s="223"/>
      <c r="M113" s="223"/>
      <c r="N113" s="222"/>
      <c r="O113" s="222"/>
      <c r="P113" s="222"/>
      <c r="Q113" s="222"/>
      <c r="R113" s="223"/>
      <c r="S113" s="223"/>
      <c r="T113" s="223"/>
      <c r="U113" s="223"/>
      <c r="V113" s="223"/>
      <c r="W113" s="223"/>
      <c r="X113" s="223"/>
      <c r="Y113" s="223"/>
      <c r="Z113" s="213"/>
      <c r="AA113" s="213"/>
      <c r="AB113" s="213"/>
      <c r="AC113" s="213"/>
      <c r="AD113" s="213"/>
      <c r="AE113" s="213"/>
      <c r="AF113" s="213"/>
      <c r="AG113" s="213" t="s">
        <v>152</v>
      </c>
      <c r="AH113" s="213">
        <v>0</v>
      </c>
      <c r="AI113" s="213"/>
      <c r="AJ113" s="213"/>
      <c r="AK113" s="213"/>
      <c r="AL113" s="213"/>
      <c r="AM113" s="213"/>
      <c r="AN113" s="213"/>
      <c r="AO113" s="213"/>
      <c r="AP113" s="213"/>
      <c r="AQ113" s="213"/>
      <c r="AR113" s="213"/>
      <c r="AS113" s="213"/>
      <c r="AT113" s="213"/>
      <c r="AU113" s="213"/>
      <c r="AV113" s="213"/>
      <c r="AW113" s="213"/>
      <c r="AX113" s="213"/>
      <c r="AY113" s="213"/>
      <c r="AZ113" s="213"/>
      <c r="BA113" s="213"/>
      <c r="BB113" s="213"/>
      <c r="BC113" s="213"/>
      <c r="BD113" s="213"/>
      <c r="BE113" s="213"/>
      <c r="BF113" s="213"/>
      <c r="BG113" s="213"/>
      <c r="BH113" s="213"/>
    </row>
    <row r="114" spans="1:60" outlineLevel="3" x14ac:dyDescent="0.2">
      <c r="A114" s="220"/>
      <c r="B114" s="221"/>
      <c r="C114" s="247" t="s">
        <v>378</v>
      </c>
      <c r="D114" s="224"/>
      <c r="E114" s="225">
        <v>30.9</v>
      </c>
      <c r="F114" s="223"/>
      <c r="G114" s="223"/>
      <c r="H114" s="223"/>
      <c r="I114" s="223"/>
      <c r="J114" s="223"/>
      <c r="K114" s="223"/>
      <c r="L114" s="223"/>
      <c r="M114" s="223"/>
      <c r="N114" s="222"/>
      <c r="O114" s="222"/>
      <c r="P114" s="222"/>
      <c r="Q114" s="222"/>
      <c r="R114" s="223"/>
      <c r="S114" s="223"/>
      <c r="T114" s="223"/>
      <c r="U114" s="223"/>
      <c r="V114" s="223"/>
      <c r="W114" s="223"/>
      <c r="X114" s="223"/>
      <c r="Y114" s="223"/>
      <c r="Z114" s="213"/>
      <c r="AA114" s="213"/>
      <c r="AB114" s="213"/>
      <c r="AC114" s="213"/>
      <c r="AD114" s="213"/>
      <c r="AE114" s="213"/>
      <c r="AF114" s="213"/>
      <c r="AG114" s="213" t="s">
        <v>152</v>
      </c>
      <c r="AH114" s="213">
        <v>5</v>
      </c>
      <c r="AI114" s="213"/>
      <c r="AJ114" s="213"/>
      <c r="AK114" s="213"/>
      <c r="AL114" s="213"/>
      <c r="AM114" s="213"/>
      <c r="AN114" s="213"/>
      <c r="AO114" s="213"/>
      <c r="AP114" s="213"/>
      <c r="AQ114" s="213"/>
      <c r="AR114" s="213"/>
      <c r="AS114" s="213"/>
      <c r="AT114" s="213"/>
      <c r="AU114" s="213"/>
      <c r="AV114" s="213"/>
      <c r="AW114" s="213"/>
      <c r="AX114" s="213"/>
      <c r="AY114" s="213"/>
      <c r="AZ114" s="213"/>
      <c r="BA114" s="213"/>
      <c r="BB114" s="213"/>
      <c r="BC114" s="213"/>
      <c r="BD114" s="213"/>
      <c r="BE114" s="213"/>
      <c r="BF114" s="213"/>
      <c r="BG114" s="213"/>
      <c r="BH114" s="213"/>
    </row>
    <row r="115" spans="1:60" outlineLevel="3" x14ac:dyDescent="0.2">
      <c r="A115" s="220"/>
      <c r="B115" s="221"/>
      <c r="C115" s="247" t="s">
        <v>376</v>
      </c>
      <c r="D115" s="224"/>
      <c r="E115" s="225">
        <v>51.5</v>
      </c>
      <c r="F115" s="223"/>
      <c r="G115" s="223"/>
      <c r="H115" s="223"/>
      <c r="I115" s="223"/>
      <c r="J115" s="223"/>
      <c r="K115" s="223"/>
      <c r="L115" s="223"/>
      <c r="M115" s="223"/>
      <c r="N115" s="222"/>
      <c r="O115" s="222"/>
      <c r="P115" s="222"/>
      <c r="Q115" s="222"/>
      <c r="R115" s="223"/>
      <c r="S115" s="223"/>
      <c r="T115" s="223"/>
      <c r="U115" s="223"/>
      <c r="V115" s="223"/>
      <c r="W115" s="223"/>
      <c r="X115" s="223"/>
      <c r="Y115" s="223"/>
      <c r="Z115" s="213"/>
      <c r="AA115" s="213"/>
      <c r="AB115" s="213"/>
      <c r="AC115" s="213"/>
      <c r="AD115" s="213"/>
      <c r="AE115" s="213"/>
      <c r="AF115" s="213"/>
      <c r="AG115" s="213" t="s">
        <v>152</v>
      </c>
      <c r="AH115" s="213">
        <v>5</v>
      </c>
      <c r="AI115" s="213"/>
      <c r="AJ115" s="213"/>
      <c r="AK115" s="213"/>
      <c r="AL115" s="213"/>
      <c r="AM115" s="213"/>
      <c r="AN115" s="213"/>
      <c r="AO115" s="213"/>
      <c r="AP115" s="213"/>
      <c r="AQ115" s="213"/>
      <c r="AR115" s="213"/>
      <c r="AS115" s="213"/>
      <c r="AT115" s="213"/>
      <c r="AU115" s="213"/>
      <c r="AV115" s="213"/>
      <c r="AW115" s="213"/>
      <c r="AX115" s="213"/>
      <c r="AY115" s="213"/>
      <c r="AZ115" s="213"/>
      <c r="BA115" s="213"/>
      <c r="BB115" s="213"/>
      <c r="BC115" s="213"/>
      <c r="BD115" s="213"/>
      <c r="BE115" s="213"/>
      <c r="BF115" s="213"/>
      <c r="BG115" s="213"/>
      <c r="BH115" s="213"/>
    </row>
    <row r="116" spans="1:60" outlineLevel="2" x14ac:dyDescent="0.2">
      <c r="A116" s="220"/>
      <c r="B116" s="221"/>
      <c r="C116" s="248"/>
      <c r="D116" s="243"/>
      <c r="E116" s="243"/>
      <c r="F116" s="243"/>
      <c r="G116" s="243"/>
      <c r="H116" s="223"/>
      <c r="I116" s="223"/>
      <c r="J116" s="223"/>
      <c r="K116" s="223"/>
      <c r="L116" s="223"/>
      <c r="M116" s="223"/>
      <c r="N116" s="222"/>
      <c r="O116" s="222"/>
      <c r="P116" s="222"/>
      <c r="Q116" s="222"/>
      <c r="R116" s="223"/>
      <c r="S116" s="223"/>
      <c r="T116" s="223"/>
      <c r="U116" s="223"/>
      <c r="V116" s="223"/>
      <c r="W116" s="223"/>
      <c r="X116" s="223"/>
      <c r="Y116" s="223"/>
      <c r="Z116" s="213"/>
      <c r="AA116" s="213"/>
      <c r="AB116" s="213"/>
      <c r="AC116" s="213"/>
      <c r="AD116" s="213"/>
      <c r="AE116" s="213"/>
      <c r="AF116" s="213"/>
      <c r="AG116" s="213" t="s">
        <v>158</v>
      </c>
      <c r="AH116" s="213"/>
      <c r="AI116" s="213"/>
      <c r="AJ116" s="213"/>
      <c r="AK116" s="213"/>
      <c r="AL116" s="213"/>
      <c r="AM116" s="213"/>
      <c r="AN116" s="213"/>
      <c r="AO116" s="213"/>
      <c r="AP116" s="213"/>
      <c r="AQ116" s="213"/>
      <c r="AR116" s="213"/>
      <c r="AS116" s="213"/>
      <c r="AT116" s="213"/>
      <c r="AU116" s="213"/>
      <c r="AV116" s="213"/>
      <c r="AW116" s="213"/>
      <c r="AX116" s="213"/>
      <c r="AY116" s="213"/>
      <c r="AZ116" s="213"/>
      <c r="BA116" s="213"/>
      <c r="BB116" s="213"/>
      <c r="BC116" s="213"/>
      <c r="BD116" s="213"/>
      <c r="BE116" s="213"/>
      <c r="BF116" s="213"/>
      <c r="BG116" s="213"/>
      <c r="BH116" s="213"/>
    </row>
    <row r="117" spans="1:60" ht="13.6" x14ac:dyDescent="0.2">
      <c r="A117" s="227" t="s">
        <v>139</v>
      </c>
      <c r="B117" s="228" t="s">
        <v>105</v>
      </c>
      <c r="C117" s="244" t="s">
        <v>106</v>
      </c>
      <c r="D117" s="229"/>
      <c r="E117" s="230"/>
      <c r="F117" s="231"/>
      <c r="G117" s="231">
        <f>SUMIF(AG118:AG126,"&lt;&gt;NOR",G118:G126)</f>
        <v>0</v>
      </c>
      <c r="H117" s="231"/>
      <c r="I117" s="231">
        <f>SUM(I118:I126)</f>
        <v>0</v>
      </c>
      <c r="J117" s="231"/>
      <c r="K117" s="231">
        <f>SUM(K118:K126)</f>
        <v>0</v>
      </c>
      <c r="L117" s="231"/>
      <c r="M117" s="231">
        <f>SUM(M118:M126)</f>
        <v>0</v>
      </c>
      <c r="N117" s="230"/>
      <c r="O117" s="230">
        <f>SUM(O118:O126)</f>
        <v>0</v>
      </c>
      <c r="P117" s="230"/>
      <c r="Q117" s="230">
        <f>SUM(Q118:Q126)</f>
        <v>0</v>
      </c>
      <c r="R117" s="231"/>
      <c r="S117" s="231"/>
      <c r="T117" s="232"/>
      <c r="U117" s="226"/>
      <c r="V117" s="226">
        <f>SUM(V118:V126)</f>
        <v>86.92</v>
      </c>
      <c r="W117" s="226"/>
      <c r="X117" s="226"/>
      <c r="Y117" s="226"/>
      <c r="AG117" t="s">
        <v>140</v>
      </c>
    </row>
    <row r="118" spans="1:60" ht="21.75" outlineLevel="1" x14ac:dyDescent="0.2">
      <c r="A118" s="234">
        <v>24</v>
      </c>
      <c r="B118" s="235" t="s">
        <v>245</v>
      </c>
      <c r="C118" s="245" t="s">
        <v>246</v>
      </c>
      <c r="D118" s="236" t="s">
        <v>247</v>
      </c>
      <c r="E118" s="237">
        <v>1951.2570000000001</v>
      </c>
      <c r="F118" s="238">
        <f>H118+J118</f>
        <v>0</v>
      </c>
      <c r="G118" s="238">
        <f>ROUND(E118*F118,2)</f>
        <v>0</v>
      </c>
      <c r="H118" s="239"/>
      <c r="I118" s="238">
        <f>ROUND(E118*H118,2)</f>
        <v>0</v>
      </c>
      <c r="J118" s="239"/>
      <c r="K118" s="238">
        <f>ROUND(E118*J118,2)</f>
        <v>0</v>
      </c>
      <c r="L118" s="238">
        <v>21</v>
      </c>
      <c r="M118" s="238">
        <f>G118*(1+L118/100)</f>
        <v>0</v>
      </c>
      <c r="N118" s="237">
        <v>0</v>
      </c>
      <c r="O118" s="237">
        <f>ROUND(E118*N118,2)</f>
        <v>0</v>
      </c>
      <c r="P118" s="237">
        <v>0</v>
      </c>
      <c r="Q118" s="237">
        <f>ROUND(E118*P118,2)</f>
        <v>0</v>
      </c>
      <c r="R118" s="238" t="s">
        <v>205</v>
      </c>
      <c r="S118" s="238" t="s">
        <v>144</v>
      </c>
      <c r="T118" s="240" t="s">
        <v>144</v>
      </c>
      <c r="U118" s="223">
        <v>0</v>
      </c>
      <c r="V118" s="223">
        <f>ROUND(E118*U118,2)</f>
        <v>0</v>
      </c>
      <c r="W118" s="223"/>
      <c r="X118" s="223" t="s">
        <v>207</v>
      </c>
      <c r="Y118" s="223" t="s">
        <v>147</v>
      </c>
      <c r="Z118" s="213"/>
      <c r="AA118" s="213"/>
      <c r="AB118" s="213"/>
      <c r="AC118" s="213"/>
      <c r="AD118" s="213"/>
      <c r="AE118" s="213"/>
      <c r="AF118" s="213"/>
      <c r="AG118" s="213" t="s">
        <v>208</v>
      </c>
      <c r="AH118" s="213"/>
      <c r="AI118" s="213"/>
      <c r="AJ118" s="213"/>
      <c r="AK118" s="213"/>
      <c r="AL118" s="213"/>
      <c r="AM118" s="213"/>
      <c r="AN118" s="213"/>
      <c r="AO118" s="213"/>
      <c r="AP118" s="213"/>
      <c r="AQ118" s="213"/>
      <c r="AR118" s="213"/>
      <c r="AS118" s="213"/>
      <c r="AT118" s="213"/>
      <c r="AU118" s="213"/>
      <c r="AV118" s="213"/>
      <c r="AW118" s="213"/>
      <c r="AX118" s="213"/>
      <c r="AY118" s="213"/>
      <c r="AZ118" s="213"/>
      <c r="BA118" s="213"/>
      <c r="BB118" s="213"/>
      <c r="BC118" s="213"/>
      <c r="BD118" s="213"/>
      <c r="BE118" s="213"/>
      <c r="BF118" s="213"/>
      <c r="BG118" s="213"/>
      <c r="BH118" s="213"/>
    </row>
    <row r="119" spans="1:60" outlineLevel="2" x14ac:dyDescent="0.2">
      <c r="A119" s="220"/>
      <c r="B119" s="221"/>
      <c r="C119" s="247" t="s">
        <v>439</v>
      </c>
      <c r="D119" s="224"/>
      <c r="E119" s="225">
        <v>1951.2570000000001</v>
      </c>
      <c r="F119" s="223"/>
      <c r="G119" s="223"/>
      <c r="H119" s="223"/>
      <c r="I119" s="223"/>
      <c r="J119" s="223"/>
      <c r="K119" s="223"/>
      <c r="L119" s="223"/>
      <c r="M119" s="223"/>
      <c r="N119" s="222"/>
      <c r="O119" s="222"/>
      <c r="P119" s="222"/>
      <c r="Q119" s="222"/>
      <c r="R119" s="223"/>
      <c r="S119" s="223"/>
      <c r="T119" s="223"/>
      <c r="U119" s="223"/>
      <c r="V119" s="223"/>
      <c r="W119" s="223"/>
      <c r="X119" s="223"/>
      <c r="Y119" s="223"/>
      <c r="Z119" s="213"/>
      <c r="AA119" s="213"/>
      <c r="AB119" s="213"/>
      <c r="AC119" s="213"/>
      <c r="AD119" s="213"/>
      <c r="AE119" s="213"/>
      <c r="AF119" s="213"/>
      <c r="AG119" s="213" t="s">
        <v>152</v>
      </c>
      <c r="AH119" s="213">
        <v>0</v>
      </c>
      <c r="AI119" s="213"/>
      <c r="AJ119" s="213"/>
      <c r="AK119" s="213"/>
      <c r="AL119" s="213"/>
      <c r="AM119" s="213"/>
      <c r="AN119" s="213"/>
      <c r="AO119" s="213"/>
      <c r="AP119" s="213"/>
      <c r="AQ119" s="213"/>
      <c r="AR119" s="213"/>
      <c r="AS119" s="213"/>
      <c r="AT119" s="213"/>
      <c r="AU119" s="213"/>
      <c r="AV119" s="213"/>
      <c r="AW119" s="213"/>
      <c r="AX119" s="213"/>
      <c r="AY119" s="213"/>
      <c r="AZ119" s="213"/>
      <c r="BA119" s="213"/>
      <c r="BB119" s="213"/>
      <c r="BC119" s="213"/>
      <c r="BD119" s="213"/>
      <c r="BE119" s="213"/>
      <c r="BF119" s="213"/>
      <c r="BG119" s="213"/>
      <c r="BH119" s="213"/>
    </row>
    <row r="120" spans="1:60" outlineLevel="2" x14ac:dyDescent="0.2">
      <c r="A120" s="220"/>
      <c r="B120" s="221"/>
      <c r="C120" s="248"/>
      <c r="D120" s="243"/>
      <c r="E120" s="243"/>
      <c r="F120" s="243"/>
      <c r="G120" s="243"/>
      <c r="H120" s="223"/>
      <c r="I120" s="223"/>
      <c r="J120" s="223"/>
      <c r="K120" s="223"/>
      <c r="L120" s="223"/>
      <c r="M120" s="223"/>
      <c r="N120" s="222"/>
      <c r="O120" s="222"/>
      <c r="P120" s="222"/>
      <c r="Q120" s="222"/>
      <c r="R120" s="223"/>
      <c r="S120" s="223"/>
      <c r="T120" s="223"/>
      <c r="U120" s="223"/>
      <c r="V120" s="223"/>
      <c r="W120" s="223"/>
      <c r="X120" s="223"/>
      <c r="Y120" s="223"/>
      <c r="Z120" s="213"/>
      <c r="AA120" s="213"/>
      <c r="AB120" s="213"/>
      <c r="AC120" s="213"/>
      <c r="AD120" s="213"/>
      <c r="AE120" s="213"/>
      <c r="AF120" s="213"/>
      <c r="AG120" s="213" t="s">
        <v>158</v>
      </c>
      <c r="AH120" s="213"/>
      <c r="AI120" s="213"/>
      <c r="AJ120" s="213"/>
      <c r="AK120" s="213"/>
      <c r="AL120" s="213"/>
      <c r="AM120" s="213"/>
      <c r="AN120" s="213"/>
      <c r="AO120" s="213"/>
      <c r="AP120" s="213"/>
      <c r="AQ120" s="213"/>
      <c r="AR120" s="213"/>
      <c r="AS120" s="213"/>
      <c r="AT120" s="213"/>
      <c r="AU120" s="213"/>
      <c r="AV120" s="213"/>
      <c r="AW120" s="213"/>
      <c r="AX120" s="213"/>
      <c r="AY120" s="213"/>
      <c r="AZ120" s="213"/>
      <c r="BA120" s="213"/>
      <c r="BB120" s="213"/>
      <c r="BC120" s="213"/>
      <c r="BD120" s="213"/>
      <c r="BE120" s="213"/>
      <c r="BF120" s="213"/>
      <c r="BG120" s="213"/>
      <c r="BH120" s="213"/>
    </row>
    <row r="121" spans="1:60" outlineLevel="1" x14ac:dyDescent="0.2">
      <c r="A121" s="234">
        <v>25</v>
      </c>
      <c r="B121" s="235" t="s">
        <v>440</v>
      </c>
      <c r="C121" s="245" t="s">
        <v>441</v>
      </c>
      <c r="D121" s="236" t="s">
        <v>247</v>
      </c>
      <c r="E121" s="237">
        <v>82.4</v>
      </c>
      <c r="F121" s="238">
        <f>H121+J121</f>
        <v>0</v>
      </c>
      <c r="G121" s="238">
        <f>ROUND(E121*F121,2)</f>
        <v>0</v>
      </c>
      <c r="H121" s="239"/>
      <c r="I121" s="238">
        <f>ROUND(E121*H121,2)</f>
        <v>0</v>
      </c>
      <c r="J121" s="239"/>
      <c r="K121" s="238">
        <f>ROUND(E121*J121,2)</f>
        <v>0</v>
      </c>
      <c r="L121" s="238">
        <v>21</v>
      </c>
      <c r="M121" s="238">
        <f>G121*(1+L121/100)</f>
        <v>0</v>
      </c>
      <c r="N121" s="237">
        <v>0</v>
      </c>
      <c r="O121" s="237">
        <f>ROUND(E121*N121,2)</f>
        <v>0</v>
      </c>
      <c r="P121" s="237">
        <v>0</v>
      </c>
      <c r="Q121" s="237">
        <f>ROUND(E121*P121,2)</f>
        <v>0</v>
      </c>
      <c r="R121" s="238" t="s">
        <v>252</v>
      </c>
      <c r="S121" s="238" t="s">
        <v>144</v>
      </c>
      <c r="T121" s="240" t="s">
        <v>144</v>
      </c>
      <c r="U121" s="223">
        <v>0</v>
      </c>
      <c r="V121" s="223">
        <f>ROUND(E121*U121,2)</f>
        <v>0</v>
      </c>
      <c r="W121" s="223"/>
      <c r="X121" s="223" t="s">
        <v>207</v>
      </c>
      <c r="Y121" s="223" t="s">
        <v>147</v>
      </c>
      <c r="Z121" s="213"/>
      <c r="AA121" s="213"/>
      <c r="AB121" s="213"/>
      <c r="AC121" s="213"/>
      <c r="AD121" s="213"/>
      <c r="AE121" s="213"/>
      <c r="AF121" s="213"/>
      <c r="AG121" s="213" t="s">
        <v>208</v>
      </c>
      <c r="AH121" s="213"/>
      <c r="AI121" s="213"/>
      <c r="AJ121" s="213"/>
      <c r="AK121" s="213"/>
      <c r="AL121" s="213"/>
      <c r="AM121" s="213"/>
      <c r="AN121" s="213"/>
      <c r="AO121" s="213"/>
      <c r="AP121" s="213"/>
      <c r="AQ121" s="213"/>
      <c r="AR121" s="213"/>
      <c r="AS121" s="213"/>
      <c r="AT121" s="213"/>
      <c r="AU121" s="213"/>
      <c r="AV121" s="213"/>
      <c r="AW121" s="213"/>
      <c r="AX121" s="213"/>
      <c r="AY121" s="213"/>
      <c r="AZ121" s="213"/>
      <c r="BA121" s="213"/>
      <c r="BB121" s="213"/>
      <c r="BC121" s="213"/>
      <c r="BD121" s="213"/>
      <c r="BE121" s="213"/>
      <c r="BF121" s="213"/>
      <c r="BG121" s="213"/>
      <c r="BH121" s="213"/>
    </row>
    <row r="122" spans="1:60" outlineLevel="2" x14ac:dyDescent="0.2">
      <c r="A122" s="220"/>
      <c r="B122" s="221"/>
      <c r="C122" s="247" t="s">
        <v>442</v>
      </c>
      <c r="D122" s="224"/>
      <c r="E122" s="225">
        <v>82.4</v>
      </c>
      <c r="F122" s="223"/>
      <c r="G122" s="223"/>
      <c r="H122" s="223"/>
      <c r="I122" s="223"/>
      <c r="J122" s="223"/>
      <c r="K122" s="223"/>
      <c r="L122" s="223"/>
      <c r="M122" s="223"/>
      <c r="N122" s="222"/>
      <c r="O122" s="222"/>
      <c r="P122" s="222"/>
      <c r="Q122" s="222"/>
      <c r="R122" s="223"/>
      <c r="S122" s="223"/>
      <c r="T122" s="223"/>
      <c r="U122" s="223"/>
      <c r="V122" s="223"/>
      <c r="W122" s="223"/>
      <c r="X122" s="223"/>
      <c r="Y122" s="223"/>
      <c r="Z122" s="213"/>
      <c r="AA122" s="213"/>
      <c r="AB122" s="213"/>
      <c r="AC122" s="213"/>
      <c r="AD122" s="213"/>
      <c r="AE122" s="213"/>
      <c r="AF122" s="213"/>
      <c r="AG122" s="213" t="s">
        <v>152</v>
      </c>
      <c r="AH122" s="213">
        <v>0</v>
      </c>
      <c r="AI122" s="213"/>
      <c r="AJ122" s="213"/>
      <c r="AK122" s="213"/>
      <c r="AL122" s="213"/>
      <c r="AM122" s="213"/>
      <c r="AN122" s="213"/>
      <c r="AO122" s="213"/>
      <c r="AP122" s="213"/>
      <c r="AQ122" s="213"/>
      <c r="AR122" s="213"/>
      <c r="AS122" s="213"/>
      <c r="AT122" s="213"/>
      <c r="AU122" s="213"/>
      <c r="AV122" s="213"/>
      <c r="AW122" s="213"/>
      <c r="AX122" s="213"/>
      <c r="AY122" s="213"/>
      <c r="AZ122" s="213"/>
      <c r="BA122" s="213"/>
      <c r="BB122" s="213"/>
      <c r="BC122" s="213"/>
      <c r="BD122" s="213"/>
      <c r="BE122" s="213"/>
      <c r="BF122" s="213"/>
      <c r="BG122" s="213"/>
      <c r="BH122" s="213"/>
    </row>
    <row r="123" spans="1:60" outlineLevel="2" x14ac:dyDescent="0.2">
      <c r="A123" s="220"/>
      <c r="B123" s="221"/>
      <c r="C123" s="248"/>
      <c r="D123" s="243"/>
      <c r="E123" s="243"/>
      <c r="F123" s="243"/>
      <c r="G123" s="243"/>
      <c r="H123" s="223"/>
      <c r="I123" s="223"/>
      <c r="J123" s="223"/>
      <c r="K123" s="223"/>
      <c r="L123" s="223"/>
      <c r="M123" s="223"/>
      <c r="N123" s="222"/>
      <c r="O123" s="222"/>
      <c r="P123" s="222"/>
      <c r="Q123" s="222"/>
      <c r="R123" s="223"/>
      <c r="S123" s="223"/>
      <c r="T123" s="223"/>
      <c r="U123" s="223"/>
      <c r="V123" s="223"/>
      <c r="W123" s="223"/>
      <c r="X123" s="223"/>
      <c r="Y123" s="223"/>
      <c r="Z123" s="213"/>
      <c r="AA123" s="213"/>
      <c r="AB123" s="213"/>
      <c r="AC123" s="213"/>
      <c r="AD123" s="213"/>
      <c r="AE123" s="213"/>
      <c r="AF123" s="213"/>
      <c r="AG123" s="213" t="s">
        <v>158</v>
      </c>
      <c r="AH123" s="213"/>
      <c r="AI123" s="213"/>
      <c r="AJ123" s="213"/>
      <c r="AK123" s="213"/>
      <c r="AL123" s="213"/>
      <c r="AM123" s="213"/>
      <c r="AN123" s="213"/>
      <c r="AO123" s="213"/>
      <c r="AP123" s="213"/>
      <c r="AQ123" s="213"/>
      <c r="AR123" s="213"/>
      <c r="AS123" s="213"/>
      <c r="AT123" s="213"/>
      <c r="AU123" s="213"/>
      <c r="AV123" s="213"/>
      <c r="AW123" s="213"/>
      <c r="AX123" s="213"/>
      <c r="AY123" s="213"/>
      <c r="AZ123" s="213"/>
      <c r="BA123" s="213"/>
      <c r="BB123" s="213"/>
      <c r="BC123" s="213"/>
      <c r="BD123" s="213"/>
      <c r="BE123" s="213"/>
      <c r="BF123" s="213"/>
      <c r="BG123" s="213"/>
      <c r="BH123" s="213"/>
    </row>
    <row r="124" spans="1:60" outlineLevel="1" x14ac:dyDescent="0.2">
      <c r="A124" s="234">
        <v>26</v>
      </c>
      <c r="B124" s="235" t="s">
        <v>443</v>
      </c>
      <c r="C124" s="245" t="s">
        <v>444</v>
      </c>
      <c r="D124" s="236" t="s">
        <v>247</v>
      </c>
      <c r="E124" s="237">
        <v>177.387</v>
      </c>
      <c r="F124" s="238">
        <f>H124+J124</f>
        <v>0</v>
      </c>
      <c r="G124" s="238">
        <f>ROUND(E124*F124,2)</f>
        <v>0</v>
      </c>
      <c r="H124" s="239"/>
      <c r="I124" s="238">
        <f>ROUND(E124*H124,2)</f>
        <v>0</v>
      </c>
      <c r="J124" s="239"/>
      <c r="K124" s="238">
        <f>ROUND(E124*J124,2)</f>
        <v>0</v>
      </c>
      <c r="L124" s="238">
        <v>21</v>
      </c>
      <c r="M124" s="238">
        <f>G124*(1+L124/100)</f>
        <v>0</v>
      </c>
      <c r="N124" s="237">
        <v>0</v>
      </c>
      <c r="O124" s="237">
        <f>ROUND(E124*N124,2)</f>
        <v>0</v>
      </c>
      <c r="P124" s="237">
        <v>0</v>
      </c>
      <c r="Q124" s="237">
        <f>ROUND(E124*P124,2)</f>
        <v>0</v>
      </c>
      <c r="R124" s="238" t="s">
        <v>252</v>
      </c>
      <c r="S124" s="238" t="s">
        <v>144</v>
      </c>
      <c r="T124" s="240" t="s">
        <v>144</v>
      </c>
      <c r="U124" s="223">
        <v>0.49</v>
      </c>
      <c r="V124" s="223">
        <f>ROUND(E124*U124,2)</f>
        <v>86.92</v>
      </c>
      <c r="W124" s="223"/>
      <c r="X124" s="223" t="s">
        <v>263</v>
      </c>
      <c r="Y124" s="223" t="s">
        <v>147</v>
      </c>
      <c r="Z124" s="213"/>
      <c r="AA124" s="213"/>
      <c r="AB124" s="213"/>
      <c r="AC124" s="213"/>
      <c r="AD124" s="213"/>
      <c r="AE124" s="213"/>
      <c r="AF124" s="213"/>
      <c r="AG124" s="213" t="s">
        <v>264</v>
      </c>
      <c r="AH124" s="213"/>
      <c r="AI124" s="213"/>
      <c r="AJ124" s="213"/>
      <c r="AK124" s="213"/>
      <c r="AL124" s="213"/>
      <c r="AM124" s="213"/>
      <c r="AN124" s="213"/>
      <c r="AO124" s="213"/>
      <c r="AP124" s="213"/>
      <c r="AQ124" s="213"/>
      <c r="AR124" s="213"/>
      <c r="AS124" s="213"/>
      <c r="AT124" s="213"/>
      <c r="AU124" s="213"/>
      <c r="AV124" s="213"/>
      <c r="AW124" s="213"/>
      <c r="AX124" s="213"/>
      <c r="AY124" s="213"/>
      <c r="AZ124" s="213"/>
      <c r="BA124" s="213"/>
      <c r="BB124" s="213"/>
      <c r="BC124" s="213"/>
      <c r="BD124" s="213"/>
      <c r="BE124" s="213"/>
      <c r="BF124" s="213"/>
      <c r="BG124" s="213"/>
      <c r="BH124" s="213"/>
    </row>
    <row r="125" spans="1:60" outlineLevel="2" x14ac:dyDescent="0.2">
      <c r="A125" s="220"/>
      <c r="B125" s="221"/>
      <c r="C125" s="246" t="s">
        <v>445</v>
      </c>
      <c r="D125" s="242"/>
      <c r="E125" s="242"/>
      <c r="F125" s="242"/>
      <c r="G125" s="242"/>
      <c r="H125" s="223"/>
      <c r="I125" s="223"/>
      <c r="J125" s="223"/>
      <c r="K125" s="223"/>
      <c r="L125" s="223"/>
      <c r="M125" s="223"/>
      <c r="N125" s="222"/>
      <c r="O125" s="222"/>
      <c r="P125" s="222"/>
      <c r="Q125" s="222"/>
      <c r="R125" s="223"/>
      <c r="S125" s="223"/>
      <c r="T125" s="223"/>
      <c r="U125" s="223"/>
      <c r="V125" s="223"/>
      <c r="W125" s="223"/>
      <c r="X125" s="223"/>
      <c r="Y125" s="223"/>
      <c r="Z125" s="213"/>
      <c r="AA125" s="213"/>
      <c r="AB125" s="213"/>
      <c r="AC125" s="213"/>
      <c r="AD125" s="213"/>
      <c r="AE125" s="213"/>
      <c r="AF125" s="213"/>
      <c r="AG125" s="213" t="s">
        <v>150</v>
      </c>
      <c r="AH125" s="213"/>
      <c r="AI125" s="213"/>
      <c r="AJ125" s="213"/>
      <c r="AK125" s="213"/>
      <c r="AL125" s="213"/>
      <c r="AM125" s="213"/>
      <c r="AN125" s="213"/>
      <c r="AO125" s="213"/>
      <c r="AP125" s="213"/>
      <c r="AQ125" s="213"/>
      <c r="AR125" s="213"/>
      <c r="AS125" s="213"/>
      <c r="AT125" s="213"/>
      <c r="AU125" s="213"/>
      <c r="AV125" s="213"/>
      <c r="AW125" s="213"/>
      <c r="AX125" s="213"/>
      <c r="AY125" s="213"/>
      <c r="AZ125" s="213"/>
      <c r="BA125" s="213"/>
      <c r="BB125" s="213"/>
      <c r="BC125" s="213"/>
      <c r="BD125" s="213"/>
      <c r="BE125" s="213"/>
      <c r="BF125" s="213"/>
      <c r="BG125" s="213"/>
      <c r="BH125" s="213"/>
    </row>
    <row r="126" spans="1:60" outlineLevel="2" x14ac:dyDescent="0.2">
      <c r="A126" s="220"/>
      <c r="B126" s="221"/>
      <c r="C126" s="248"/>
      <c r="D126" s="243"/>
      <c r="E126" s="243"/>
      <c r="F126" s="243"/>
      <c r="G126" s="243"/>
      <c r="H126" s="223"/>
      <c r="I126" s="223"/>
      <c r="J126" s="223"/>
      <c r="K126" s="223"/>
      <c r="L126" s="223"/>
      <c r="M126" s="223"/>
      <c r="N126" s="222"/>
      <c r="O126" s="222"/>
      <c r="P126" s="222"/>
      <c r="Q126" s="222"/>
      <c r="R126" s="223"/>
      <c r="S126" s="223"/>
      <c r="T126" s="223"/>
      <c r="U126" s="223"/>
      <c r="V126" s="223"/>
      <c r="W126" s="223"/>
      <c r="X126" s="223"/>
      <c r="Y126" s="223"/>
      <c r="Z126" s="213"/>
      <c r="AA126" s="213"/>
      <c r="AB126" s="213"/>
      <c r="AC126" s="213"/>
      <c r="AD126" s="213"/>
      <c r="AE126" s="213"/>
      <c r="AF126" s="213"/>
      <c r="AG126" s="213" t="s">
        <v>158</v>
      </c>
      <c r="AH126" s="213"/>
      <c r="AI126" s="213"/>
      <c r="AJ126" s="213"/>
      <c r="AK126" s="213"/>
      <c r="AL126" s="213"/>
      <c r="AM126" s="213"/>
      <c r="AN126" s="213"/>
      <c r="AO126" s="213"/>
      <c r="AP126" s="213"/>
      <c r="AQ126" s="213"/>
      <c r="AR126" s="213"/>
      <c r="AS126" s="213"/>
      <c r="AT126" s="213"/>
      <c r="AU126" s="213"/>
      <c r="AV126" s="213"/>
      <c r="AW126" s="213"/>
      <c r="AX126" s="213"/>
      <c r="AY126" s="213"/>
      <c r="AZ126" s="213"/>
      <c r="BA126" s="213"/>
      <c r="BB126" s="213"/>
      <c r="BC126" s="213"/>
      <c r="BD126" s="213"/>
      <c r="BE126" s="213"/>
      <c r="BF126" s="213"/>
      <c r="BG126" s="213"/>
      <c r="BH126" s="213"/>
    </row>
    <row r="127" spans="1:60" x14ac:dyDescent="0.2">
      <c r="A127" s="3"/>
      <c r="B127" s="4"/>
      <c r="C127" s="249"/>
      <c r="D127" s="6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AE127">
        <v>12</v>
      </c>
      <c r="AF127">
        <v>21</v>
      </c>
      <c r="AG127" t="s">
        <v>125</v>
      </c>
    </row>
    <row r="128" spans="1:60" ht="13.6" x14ac:dyDescent="0.2">
      <c r="A128" s="216"/>
      <c r="B128" s="217" t="s">
        <v>29</v>
      </c>
      <c r="C128" s="250"/>
      <c r="D128" s="218"/>
      <c r="E128" s="219"/>
      <c r="F128" s="219"/>
      <c r="G128" s="233">
        <f>G8+G43+G61+G93+G102+G107+G111+G117</f>
        <v>0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AE128">
        <f>SUMIF(L7:L126,AE127,G7:G126)</f>
        <v>0</v>
      </c>
      <c r="AF128">
        <f>SUMIF(L7:L126,AF127,G7:G126)</f>
        <v>0</v>
      </c>
      <c r="AG128" t="s">
        <v>199</v>
      </c>
    </row>
    <row r="129" spans="3:33" x14ac:dyDescent="0.2">
      <c r="C129" s="251"/>
      <c r="D129" s="10"/>
      <c r="AG129" t="s">
        <v>200</v>
      </c>
    </row>
    <row r="130" spans="3:33" x14ac:dyDescent="0.2">
      <c r="D130" s="10"/>
    </row>
    <row r="131" spans="3:33" x14ac:dyDescent="0.2">
      <c r="D131" s="10"/>
    </row>
    <row r="132" spans="3:33" x14ac:dyDescent="0.2">
      <c r="D132" s="10"/>
    </row>
    <row r="133" spans="3:33" x14ac:dyDescent="0.2">
      <c r="D133" s="10"/>
    </row>
    <row r="134" spans="3:33" x14ac:dyDescent="0.2">
      <c r="D134" s="10"/>
    </row>
    <row r="135" spans="3:33" x14ac:dyDescent="0.2">
      <c r="D135" s="10"/>
    </row>
    <row r="136" spans="3:33" x14ac:dyDescent="0.2">
      <c r="D136" s="10"/>
    </row>
    <row r="137" spans="3:33" x14ac:dyDescent="0.2">
      <c r="D137" s="10"/>
    </row>
    <row r="138" spans="3:33" x14ac:dyDescent="0.2">
      <c r="D138" s="10"/>
    </row>
    <row r="139" spans="3:33" x14ac:dyDescent="0.2">
      <c r="D139" s="10"/>
    </row>
    <row r="140" spans="3:33" x14ac:dyDescent="0.2">
      <c r="D140" s="10"/>
    </row>
    <row r="141" spans="3:33" x14ac:dyDescent="0.2">
      <c r="D141" s="10"/>
    </row>
    <row r="142" spans="3:33" x14ac:dyDescent="0.2">
      <c r="D142" s="10"/>
    </row>
    <row r="143" spans="3:33" x14ac:dyDescent="0.2">
      <c r="D143" s="10"/>
    </row>
    <row r="144" spans="3:33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L92yZFmrTpU2uHIBshn0Cdh+/HrAnKvnYrAUMcBF+DHPcC8pngeEvb1LRJ2K06MnAQRR90TCT+LgmNhF8+nIzg==" saltValue="A422Cxt3vSkNikyJMBDY5Q==" spinCount="100000" sheet="1" formatRows="0"/>
  <mergeCells count="58">
    <mergeCell ref="C120:G120"/>
    <mergeCell ref="C123:G123"/>
    <mergeCell ref="C125:G125"/>
    <mergeCell ref="C126:G126"/>
    <mergeCell ref="C101:G101"/>
    <mergeCell ref="C104:G104"/>
    <mergeCell ref="C106:G106"/>
    <mergeCell ref="C109:G109"/>
    <mergeCell ref="C110:G110"/>
    <mergeCell ref="C116:G116"/>
    <mergeCell ref="C92:G92"/>
    <mergeCell ref="C95:G95"/>
    <mergeCell ref="C96:G96"/>
    <mergeCell ref="C97:G97"/>
    <mergeCell ref="C98:G98"/>
    <mergeCell ref="C99:G99"/>
    <mergeCell ref="C82:G82"/>
    <mergeCell ref="C83:G83"/>
    <mergeCell ref="C84:G84"/>
    <mergeCell ref="C85:G85"/>
    <mergeCell ref="C86:G86"/>
    <mergeCell ref="C89:G89"/>
    <mergeCell ref="C70:G70"/>
    <mergeCell ref="C71:G71"/>
    <mergeCell ref="C72:G72"/>
    <mergeCell ref="C74:G74"/>
    <mergeCell ref="C77:G77"/>
    <mergeCell ref="C80:G80"/>
    <mergeCell ref="C54:G54"/>
    <mergeCell ref="C56:G56"/>
    <mergeCell ref="C60:G60"/>
    <mergeCell ref="C64:G64"/>
    <mergeCell ref="C67:G67"/>
    <mergeCell ref="C69:G69"/>
    <mergeCell ref="C42:G42"/>
    <mergeCell ref="C45:G45"/>
    <mergeCell ref="C47:G47"/>
    <mergeCell ref="C49:G49"/>
    <mergeCell ref="C50:G50"/>
    <mergeCell ref="C52:G52"/>
    <mergeCell ref="C27:G27"/>
    <mergeCell ref="C29:G29"/>
    <mergeCell ref="C33:G33"/>
    <mergeCell ref="C35:G35"/>
    <mergeCell ref="C37:G37"/>
    <mergeCell ref="C39:G39"/>
    <mergeCell ref="C15:G15"/>
    <mergeCell ref="C17:G17"/>
    <mergeCell ref="C19:G19"/>
    <mergeCell ref="C21:G21"/>
    <mergeCell ref="C23:G23"/>
    <mergeCell ref="C25:G25"/>
    <mergeCell ref="A1:G1"/>
    <mergeCell ref="C2:G2"/>
    <mergeCell ref="C3:G3"/>
    <mergeCell ref="C4:G4"/>
    <mergeCell ref="C11:G11"/>
    <mergeCell ref="C13:G13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54</vt:i4>
      </vt:variant>
    </vt:vector>
  </HeadingPairs>
  <TitlesOfParts>
    <vt:vector size="61" baseType="lpstr">
      <vt:lpstr>Pokyny pro vyplnění</vt:lpstr>
      <vt:lpstr>Stavba</vt:lpstr>
      <vt:lpstr>VzorPolozky</vt:lpstr>
      <vt:lpstr>VN, ON ON01 Naklady</vt:lpstr>
      <vt:lpstr>SO01 SO0101 Pol</vt:lpstr>
      <vt:lpstr>SO01 SO0102 Pol</vt:lpstr>
      <vt:lpstr>SO01 SO0103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'SO01 SO0101 Pol'!Názvy_tisku</vt:lpstr>
      <vt:lpstr>'SO01 SO0102 Pol'!Názvy_tisku</vt:lpstr>
      <vt:lpstr>'SO01 SO0103 Pol'!Názvy_tisku</vt:lpstr>
      <vt:lpstr>'VN, ON ON01 Naklady'!Názvy_tisku</vt:lpstr>
      <vt:lpstr>oadresa</vt:lpstr>
      <vt:lpstr>Stavba!Objednatel</vt:lpstr>
      <vt:lpstr>Stavba!Objekt</vt:lpstr>
      <vt:lpstr>'SO01 SO0101 Pol'!Oblast_tisku</vt:lpstr>
      <vt:lpstr>'SO01 SO0102 Pol'!Oblast_tisku</vt:lpstr>
      <vt:lpstr>'SO01 SO0103 Pol'!Oblast_tisku</vt:lpstr>
      <vt:lpstr>Stavba!Oblast_tisku</vt:lpstr>
      <vt:lpstr>'VN, ON ON01 Naklady'!Oblast_tisku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Zelinka</dc:creator>
  <cp:lastModifiedBy>Petr Zelinka</cp:lastModifiedBy>
  <cp:lastPrinted>2019-03-19T12:27:02Z</cp:lastPrinted>
  <dcterms:created xsi:type="dcterms:W3CDTF">2009-04-08T07:15:50Z</dcterms:created>
  <dcterms:modified xsi:type="dcterms:W3CDTF">2024-11-09T20:32:04Z</dcterms:modified>
</cp:coreProperties>
</file>